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120" windowWidth="14340" windowHeight="7944"/>
  </bookViews>
  <sheets>
    <sheet name="Read Me" sheetId="12" r:id="rId1"/>
    <sheet name="Surgery" sheetId="1" r:id="rId2"/>
    <sheet name="Radiology" sheetId="2" r:id="rId3"/>
    <sheet name="Medicine" sheetId="3" r:id="rId4"/>
    <sheet name="Evaluation &amp; Management" sheetId="4" r:id="rId5"/>
    <sheet name="Pathology &amp; Lab" sheetId="5" r:id="rId6"/>
    <sheet name="DME" sheetId="6" r:id="rId7"/>
    <sheet name="Ambulance" sheetId="7" r:id="rId8"/>
    <sheet name="ASC" sheetId="10" r:id="rId9"/>
    <sheet name="Hospital Outpatient" sheetId="9" r:id="rId10"/>
    <sheet name="Hospital Inpatient" sheetId="8" r:id="rId11"/>
    <sheet name="Prescription" sheetId="11" r:id="rId12"/>
  </sheets>
  <calcPr calcId="145621"/>
</workbook>
</file>

<file path=xl/calcChain.xml><?xml version="1.0" encoding="utf-8"?>
<calcChain xmlns="http://schemas.openxmlformats.org/spreadsheetml/2006/main">
  <c r="G14" i="8" l="1"/>
  <c r="G13" i="8"/>
  <c r="G12" i="8"/>
  <c r="G11" i="8"/>
  <c r="G10" i="8"/>
  <c r="G9" i="8"/>
  <c r="G8" i="8"/>
  <c r="G7" i="8"/>
  <c r="G6" i="8"/>
  <c r="N14" i="8"/>
  <c r="N13" i="8"/>
  <c r="N12" i="8"/>
  <c r="N11" i="8"/>
  <c r="N10" i="8"/>
  <c r="N9" i="8"/>
  <c r="N8" i="8"/>
  <c r="N7" i="8"/>
  <c r="N6" i="8"/>
  <c r="N5" i="8"/>
  <c r="N4" i="8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K26" i="10" l="1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H39" i="6" l="1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4" i="6"/>
  <c r="H23" i="6"/>
  <c r="H22" i="6"/>
  <c r="H21" i="6"/>
  <c r="H20" i="6"/>
  <c r="H19" i="6"/>
  <c r="H16" i="6"/>
  <c r="H15" i="6"/>
  <c r="H13" i="6"/>
  <c r="H12" i="6"/>
  <c r="H11" i="6"/>
  <c r="H9" i="6"/>
  <c r="H7" i="6"/>
  <c r="H6" i="6"/>
  <c r="H5" i="6"/>
  <c r="H4" i="6"/>
  <c r="H26" i="5"/>
  <c r="H25" i="5"/>
  <c r="H24" i="5"/>
  <c r="H23" i="5"/>
  <c r="H22" i="5"/>
  <c r="H20" i="5"/>
  <c r="H19" i="5"/>
  <c r="H18" i="5"/>
  <c r="H16" i="5"/>
  <c r="H15" i="5"/>
  <c r="H14" i="5"/>
  <c r="H12" i="5"/>
  <c r="H10" i="5"/>
  <c r="H9" i="5"/>
  <c r="H8" i="5"/>
  <c r="H7" i="5"/>
  <c r="H6" i="5"/>
  <c r="H4" i="5"/>
  <c r="H3" i="5"/>
  <c r="B53" i="11"/>
  <c r="D29" i="10"/>
  <c r="D29" i="9"/>
  <c r="C17" i="8"/>
  <c r="C42" i="6" l="1"/>
  <c r="C29" i="5" l="1"/>
  <c r="P25" i="4"/>
  <c r="P24" i="4"/>
  <c r="P23" i="4"/>
  <c r="P22" i="4"/>
  <c r="P21" i="4"/>
  <c r="P19" i="4"/>
  <c r="P18" i="4"/>
  <c r="P17" i="4"/>
  <c r="P16" i="4"/>
  <c r="P15" i="4"/>
  <c r="P14" i="4"/>
  <c r="P13" i="4"/>
  <c r="P11" i="4"/>
  <c r="P10" i="4"/>
  <c r="P9" i="4"/>
  <c r="P8" i="4"/>
  <c r="P7" i="4"/>
  <c r="P6" i="4"/>
  <c r="P4" i="4"/>
  <c r="P3" i="4"/>
  <c r="P2" i="4"/>
  <c r="L25" i="4"/>
  <c r="L24" i="4"/>
  <c r="L22" i="4"/>
  <c r="L21" i="4"/>
  <c r="L17" i="4"/>
  <c r="L16" i="4"/>
  <c r="L10" i="4"/>
  <c r="L9" i="4"/>
  <c r="L4" i="4"/>
  <c r="J25" i="4"/>
  <c r="J24" i="4"/>
  <c r="J23" i="4"/>
  <c r="L23" i="4" s="1"/>
  <c r="J22" i="4"/>
  <c r="J21" i="4"/>
  <c r="J19" i="4"/>
  <c r="L19" i="4" s="1"/>
  <c r="J18" i="4"/>
  <c r="L18" i="4" s="1"/>
  <c r="J17" i="4"/>
  <c r="J16" i="4"/>
  <c r="J15" i="4"/>
  <c r="L15" i="4" s="1"/>
  <c r="J14" i="4"/>
  <c r="L14" i="4" s="1"/>
  <c r="J13" i="4"/>
  <c r="L13" i="4" s="1"/>
  <c r="J11" i="4"/>
  <c r="L11" i="4" s="1"/>
  <c r="J10" i="4"/>
  <c r="J9" i="4"/>
  <c r="J8" i="4"/>
  <c r="L8" i="4" s="1"/>
  <c r="J7" i="4"/>
  <c r="L7" i="4" s="1"/>
  <c r="J6" i="4"/>
  <c r="L6" i="4" s="1"/>
  <c r="J4" i="4"/>
  <c r="J3" i="4"/>
  <c r="L3" i="4" s="1"/>
  <c r="L2" i="4"/>
  <c r="J2" i="4"/>
  <c r="C29" i="4"/>
  <c r="P24" i="3"/>
  <c r="P22" i="3"/>
  <c r="P21" i="3"/>
  <c r="P15" i="3"/>
  <c r="P14" i="3"/>
  <c r="P11" i="3"/>
  <c r="P10" i="3"/>
  <c r="P9" i="3"/>
  <c r="P8" i="3"/>
  <c r="P6" i="3"/>
  <c r="P5" i="3"/>
  <c r="P4" i="3"/>
  <c r="P3" i="3"/>
  <c r="P2" i="3"/>
  <c r="L24" i="3"/>
  <c r="L22" i="3"/>
  <c r="L21" i="3"/>
  <c r="L9" i="3"/>
  <c r="L8" i="3"/>
  <c r="L6" i="3"/>
  <c r="L5" i="3"/>
  <c r="L3" i="3"/>
  <c r="J24" i="3"/>
  <c r="J22" i="3"/>
  <c r="J21" i="3"/>
  <c r="J15" i="3"/>
  <c r="L15" i="3" s="1"/>
  <c r="J14" i="3"/>
  <c r="L14" i="3" s="1"/>
  <c r="J11" i="3"/>
  <c r="L11" i="3" s="1"/>
  <c r="J10" i="3"/>
  <c r="L10" i="3" s="1"/>
  <c r="J9" i="3"/>
  <c r="J8" i="3"/>
  <c r="J6" i="3"/>
  <c r="J5" i="3"/>
  <c r="J4" i="3"/>
  <c r="L4" i="3" s="1"/>
  <c r="J3" i="3"/>
  <c r="L2" i="3"/>
  <c r="J2" i="3"/>
  <c r="C29" i="3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J26" i="2"/>
  <c r="L26" i="2"/>
  <c r="J25" i="2"/>
  <c r="L25" i="2"/>
  <c r="J24" i="2"/>
  <c r="L24" i="2"/>
  <c r="J23" i="2"/>
  <c r="L23" i="2"/>
  <c r="J22" i="2"/>
  <c r="L22" i="2"/>
  <c r="J21" i="2"/>
  <c r="L21" i="2"/>
  <c r="J20" i="2"/>
  <c r="L20" i="2"/>
  <c r="J19" i="2"/>
  <c r="L19" i="2"/>
  <c r="J18" i="2"/>
  <c r="L18" i="2"/>
  <c r="J17" i="2"/>
  <c r="L17" i="2"/>
  <c r="J16" i="2"/>
  <c r="L16" i="2"/>
  <c r="J15" i="2"/>
  <c r="L15" i="2"/>
  <c r="J14" i="2"/>
  <c r="L14" i="2"/>
  <c r="J13" i="2"/>
  <c r="L13" i="2"/>
  <c r="J12" i="2"/>
  <c r="L12" i="2"/>
  <c r="J11" i="2"/>
  <c r="L11" i="2"/>
  <c r="J10" i="2"/>
  <c r="L10" i="2"/>
  <c r="J9" i="2"/>
  <c r="L9" i="2"/>
  <c r="J8" i="2"/>
  <c r="L8" i="2" s="1"/>
  <c r="J7" i="2"/>
  <c r="L7" i="2"/>
  <c r="J6" i="2"/>
  <c r="L6" i="2"/>
  <c r="L5" i="2"/>
  <c r="J5" i="2"/>
  <c r="J4" i="2"/>
  <c r="L4" i="2" s="1"/>
  <c r="L3" i="2"/>
  <c r="J3" i="2"/>
  <c r="J2" i="2"/>
  <c r="L2" i="2" s="1"/>
  <c r="C29" i="2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" i="1"/>
  <c r="C29" i="1" l="1"/>
  <c r="J26" i="1" l="1"/>
  <c r="L26" i="1"/>
  <c r="J25" i="1"/>
  <c r="L25" i="1"/>
  <c r="J24" i="1"/>
  <c r="L24" i="1"/>
  <c r="J23" i="1"/>
  <c r="L23" i="1" s="1"/>
  <c r="J22" i="1"/>
  <c r="L22" i="1"/>
  <c r="J21" i="1"/>
  <c r="L21" i="1"/>
  <c r="J20" i="1"/>
  <c r="L20" i="1"/>
  <c r="J19" i="1"/>
  <c r="L19" i="1"/>
  <c r="J18" i="1"/>
  <c r="L18" i="1"/>
  <c r="J17" i="1"/>
  <c r="L17" i="1"/>
  <c r="J16" i="1"/>
  <c r="L16" i="1"/>
  <c r="J15" i="1"/>
  <c r="L15" i="1"/>
  <c r="J14" i="1"/>
  <c r="L14" i="1"/>
  <c r="J13" i="1"/>
  <c r="L13" i="1"/>
  <c r="J12" i="1"/>
  <c r="L12" i="1"/>
  <c r="J11" i="1"/>
  <c r="L11" i="1"/>
  <c r="J10" i="1"/>
  <c r="L10" i="1"/>
  <c r="J9" i="1"/>
  <c r="L9" i="1"/>
  <c r="J8" i="1"/>
  <c r="L8" i="1"/>
  <c r="J7" i="1"/>
  <c r="L7" i="1"/>
  <c r="L6" i="1"/>
  <c r="J6" i="1"/>
  <c r="L5" i="1"/>
  <c r="J5" i="1"/>
  <c r="L4" i="1"/>
  <c r="J4" i="1"/>
  <c r="L3" i="1"/>
  <c r="J3" i="1"/>
  <c r="J2" i="1"/>
  <c r="L2" i="1" s="1"/>
</calcChain>
</file>

<file path=xl/sharedStrings.xml><?xml version="1.0" encoding="utf-8"?>
<sst xmlns="http://schemas.openxmlformats.org/spreadsheetml/2006/main" count="746" uniqueCount="386">
  <si>
    <t>Knee arthroscopy with meniscectomy, including debridement</t>
  </si>
  <si>
    <t>WC Average Pay</t>
  </si>
  <si>
    <t>Repair of ruptured musculotendinous cuff; chronic</t>
  </si>
  <si>
    <t>Arthroscopy shoulder surgical w/decompression</t>
  </si>
  <si>
    <t>Laminotomy w/ decompression</t>
  </si>
  <si>
    <t>Arthroscopic ligament repair</t>
  </si>
  <si>
    <t>Injection anesthetic agent/steroid epidural</t>
  </si>
  <si>
    <t>Arthroscopy knee surgical; with meniscectomy</t>
  </si>
  <si>
    <t>Injection of diagnostic/therapeutic substance</t>
  </si>
  <si>
    <t>Neuroplasty and/or transposition</t>
  </si>
  <si>
    <t>Arthroscopy shoulder surgical w/cuff repair</t>
  </si>
  <si>
    <t>Arthroscopy shoulder surgical; debridement</t>
  </si>
  <si>
    <t>Arthrodesis anterior interbody; cervical</t>
  </si>
  <si>
    <t>Tenodesis of tendon</t>
  </si>
  <si>
    <t>Arthroscopy shoulder surgical; labral tear</t>
  </si>
  <si>
    <t>Arthrocentesis aspiration and/or injection</t>
  </si>
  <si>
    <t>Arthroscopy shoulder surgical; capsulorrhaphy</t>
  </si>
  <si>
    <t>Repair initial inguinal hernia</t>
  </si>
  <si>
    <t>Laminectomy, facetectomy and foraminotomy; single vertebral segment; lumbar</t>
  </si>
  <si>
    <t>Injection anesthetic agent; brachial plexus</t>
  </si>
  <si>
    <t>Arthrodesis posterior; lumbar</t>
  </si>
  <si>
    <t>Arthroscopy, shoulder, distal claviculectomy</t>
  </si>
  <si>
    <t>Injection diagnostic or therapeutic substance, lumbar or sacral, single level</t>
  </si>
  <si>
    <t>Simple repair of superficial wounds</t>
  </si>
  <si>
    <t xml:space="preserve">Reconstruction of complete shoulder </t>
  </si>
  <si>
    <t>Anterior spinal instrumentation, 2-3 vertebral segments</t>
  </si>
  <si>
    <t>CPT Code</t>
  </si>
  <si>
    <t>Description</t>
  </si>
  <si>
    <t>MRI spinal; lumbar; without contrast</t>
  </si>
  <si>
    <t>MRI lower extremity; without contrast</t>
  </si>
  <si>
    <t>MRI upper extremity; without contrast</t>
  </si>
  <si>
    <t>MRI spinal; cervical; without contrast</t>
  </si>
  <si>
    <t>MRI upper extremity; with contrast</t>
  </si>
  <si>
    <t>Fluoroscopic guidance or therapeutic injection</t>
  </si>
  <si>
    <t>MRI spinal without contrast followed by contrast</t>
  </si>
  <si>
    <t>MRI spinal; thoracic; without contrast</t>
  </si>
  <si>
    <t>Radiologic examination shoulder; 2 views</t>
  </si>
  <si>
    <t>Ultrasonic guidance for needle placement</t>
  </si>
  <si>
    <t>Radiologic examination wrist; complete minimum of 3 views</t>
  </si>
  <si>
    <t xml:space="preserve">Fluoroscopic guidance for needle placement </t>
  </si>
  <si>
    <t>Radiologic examination spine lumbosacral; 2 or 3 views</t>
  </si>
  <si>
    <t>Radiologic examination ankle; 3 views</t>
  </si>
  <si>
    <t>Radiologic examination knee; 3 views</t>
  </si>
  <si>
    <t>CT head or brain; without contrast</t>
  </si>
  <si>
    <t>Radiologic examination hand; minimum of 3 views</t>
  </si>
  <si>
    <t>Radiologic examination finger(s) minimum of 2 views</t>
  </si>
  <si>
    <t>Radiologic examination foot; 3 views</t>
  </si>
  <si>
    <t>Radiologic examination spine lumbosacral; 4 views</t>
  </si>
  <si>
    <t>CT lumbar spine; without contrast</t>
  </si>
  <si>
    <t>CT cervical spine; without contrast</t>
  </si>
  <si>
    <t>MRI brain; without contrast followed by contrast</t>
  </si>
  <si>
    <t>Discography, lumbar, radiological supervision and interpretation</t>
  </si>
  <si>
    <t>Radiologic examination, knee, complete, 4 or more views</t>
  </si>
  <si>
    <t>Physical therapy evaluation</t>
  </si>
  <si>
    <t xml:space="preserve">Therapeutic procedure 1 or more areas each 15 minutes; therapeutic exercises </t>
  </si>
  <si>
    <t>Manual therapy techniques 1 or more regions each 15 minutes</t>
  </si>
  <si>
    <t>Chiropractic manipulative treatment (CMT); spinal 3-4 regions</t>
  </si>
  <si>
    <t>Therapeutic activities direct patient contact each 15 minutes</t>
  </si>
  <si>
    <t>Therapeutic procedure 1 or more areas each 15 minutes; massage</t>
  </si>
  <si>
    <t>Application of a modality to 1 or more areas; electrical stimulation (unattended)</t>
  </si>
  <si>
    <t xml:space="preserve">Therapeutic procedure 1 or more areas each 15 minutes; neuromuscular reeducation </t>
  </si>
  <si>
    <t>Chiropractic manipulative treatment (CMT); spinal 1-2 regions</t>
  </si>
  <si>
    <t>Application of a modality to 1 or more areas; ultrasound each 15 minutes</t>
  </si>
  <si>
    <t>Application of a modality to 1 or more areas; hot or cold packs</t>
  </si>
  <si>
    <t>Nerve conduction amplitude and latency/velocity study each nerve; sensory</t>
  </si>
  <si>
    <t>Therapeutic procedure 1 or more areas each 15 minutes; aquatic therapy with therapeutic exercises</t>
  </si>
  <si>
    <t>Application of a modality to 1 or more areas; traction mechanical</t>
  </si>
  <si>
    <t>Unlisted special service procedure or report</t>
  </si>
  <si>
    <t>Work hardening/conditioning; initial 2 hours</t>
  </si>
  <si>
    <t>Work hardening/conditioning; each additional hour</t>
  </si>
  <si>
    <t>Nerve conduction amplitude and latency/velocity study each nerve; motor without F-wave study</t>
  </si>
  <si>
    <t>Unlisted physical medicine/rehabilitation service or procedure</t>
  </si>
  <si>
    <t>Physical performance test or measurement  with written report each 15 minutes</t>
  </si>
  <si>
    <t>Application of a modality to 1 or more areas; electrical stimulation (manual) each 15 minutes</t>
  </si>
  <si>
    <t xml:space="preserve">Moderate sedation services </t>
  </si>
  <si>
    <t>Nerve conduction amplitude and latency/velocity study each nerve; motor with F-wave study</t>
  </si>
  <si>
    <t>Application of a modality to 1 or more areas, iontophoresis, each 15 minutes</t>
  </si>
  <si>
    <t>Special reports &gt; usual medical communications or standard reporting</t>
  </si>
  <si>
    <t>Office visit for E&amp;M established patient; low to moderate severity; 15 minutes</t>
  </si>
  <si>
    <t>Office visit for E&amp;M established patient; moderate to high severity; 25 minutes</t>
  </si>
  <si>
    <t>Office visit for E&amp;M new patient; moderate severity; 30 minutes</t>
  </si>
  <si>
    <t>Work related or medical disability examination by other than the treating physician.</t>
  </si>
  <si>
    <t>Emergency department visit; moderate severity.</t>
  </si>
  <si>
    <t>Office visit for E&amp;M established patient; minor issue; 10 minutes</t>
  </si>
  <si>
    <t>Emergency department visit; high severity; not an immediate threat to life</t>
  </si>
  <si>
    <t>Office visit for E&amp;M new patient; moderate to high severity; 45 minutes</t>
  </si>
  <si>
    <t>Office visit for E&amp;M new patient;  moderate severity; 20 minutes</t>
  </si>
  <si>
    <t>Emergency department visit; high severity; immediate threat to life</t>
  </si>
  <si>
    <t>Work related or medical disability examination by the treating physician.</t>
  </si>
  <si>
    <t>Office visit for E&amp;M established patient; moderate to high severity; 40 minutes</t>
  </si>
  <si>
    <t>Hospital visit for E&amp;M of patient; inadequate response or minor complication; 25 minutes</t>
  </si>
  <si>
    <t>Emergency department visit; low to moderate severity.</t>
  </si>
  <si>
    <t>Hospital visit for E&amp;M of patient;  patient unstable or complication developed; 35 minutes</t>
  </si>
  <si>
    <t>Office visit for E&amp;M new patient; moderate to high severity; 60 minutes</t>
  </si>
  <si>
    <t>Initial hospital visit for E&amp;M of patient; high severity; 70 minutes</t>
  </si>
  <si>
    <t>Critical care E&amp;M critically ill or critically injured patient; first 30-74 minutes</t>
  </si>
  <si>
    <t>Office visit for E&amp;M established patient; minor issue; 5 minutes</t>
  </si>
  <si>
    <t>Prolonged office visit or consultation; first hour</t>
  </si>
  <si>
    <t>Office visit for E&amp;M new patient; minor issue; 10 minutes</t>
  </si>
  <si>
    <t>Office consultation for a new or established patient; moderate to high severity; 80 minutes</t>
  </si>
  <si>
    <t>Initial hospital visit for E&amp;M of patient; moderate severity; 50 minutes</t>
  </si>
  <si>
    <t>Subsequent hospital visit for E&amp;M of patient; low complexity; 15 minutes</t>
  </si>
  <si>
    <t>Prolonged E&amp;M of patient; before or after direct care; first hour</t>
  </si>
  <si>
    <t>Drug screen, qualitative, single drug class</t>
  </si>
  <si>
    <t>Opiate(s), drug and metabolites, each procedure</t>
  </si>
  <si>
    <t>Comprehensive metabolic panel</t>
  </si>
  <si>
    <t>Level IV surgical pathology, gross &amp; microscopic examination</t>
  </si>
  <si>
    <t xml:space="preserve">Blood count, complete &amp; automated WBC </t>
  </si>
  <si>
    <t>Antibody, HIV-1 &amp; HIV-2, single result</t>
  </si>
  <si>
    <t>Hepatitis C antibody</t>
  </si>
  <si>
    <t>Column chromatography, quantitative, single stationary &amp; mobile phase</t>
  </si>
  <si>
    <t>Methadone</t>
  </si>
  <si>
    <t>Drug screen, multiple drug classes, nonchromotographic</t>
  </si>
  <si>
    <t>Mass spectrometry &amp; tandem mass spectrometry, quantitative, each specimen</t>
  </si>
  <si>
    <t>Drug screen, qualitative, multiple drug classes, chromatographic, each procedure</t>
  </si>
  <si>
    <t>Prothrombin TM</t>
  </si>
  <si>
    <t>Benzodiazepines</t>
  </si>
  <si>
    <t>Drug, confirmation, each procedure</t>
  </si>
  <si>
    <t>General health panel</t>
  </si>
  <si>
    <t>Creatinine, other source</t>
  </si>
  <si>
    <t>Amphetamine or methamphetamine</t>
  </si>
  <si>
    <t>Basic metabolic panel</t>
  </si>
  <si>
    <t>Level V surgical pathology, gross &amp; microscopic examination</t>
  </si>
  <si>
    <t>Spectrophotometry, analyte NES</t>
  </si>
  <si>
    <t>Hepatitis B core antibody</t>
  </si>
  <si>
    <t>Acute hepatitis panel</t>
  </si>
  <si>
    <t>Cocaine or metabolite</t>
  </si>
  <si>
    <t>Thyroid stimulating hormone</t>
  </si>
  <si>
    <t>L8699</t>
  </si>
  <si>
    <t>E1399</t>
  </si>
  <si>
    <t>A6209</t>
  </si>
  <si>
    <t>A4556</t>
  </si>
  <si>
    <t>E0935</t>
  </si>
  <si>
    <t>L8680</t>
  </si>
  <si>
    <t>E0218</t>
  </si>
  <si>
    <t>A6211</t>
  </si>
  <si>
    <t>E0936</t>
  </si>
  <si>
    <t>L1832</t>
  </si>
  <si>
    <t>L1846</t>
  </si>
  <si>
    <t>E0760</t>
  </si>
  <si>
    <t>K0108</t>
  </si>
  <si>
    <t>A4353</t>
  </si>
  <si>
    <t>E0650</t>
  </si>
  <si>
    <t>A4649</t>
  </si>
  <si>
    <t>E0676</t>
  </si>
  <si>
    <t>L4360</t>
  </si>
  <si>
    <t>L3908</t>
  </si>
  <si>
    <t>L3906</t>
  </si>
  <si>
    <t>E0730</t>
  </si>
  <si>
    <t>E0194</t>
  </si>
  <si>
    <t>L1845</t>
  </si>
  <si>
    <t>E0277</t>
  </si>
  <si>
    <t>L0637</t>
  </si>
  <si>
    <t>E2402</t>
  </si>
  <si>
    <t>A4595</t>
  </si>
  <si>
    <t>L1840</t>
  </si>
  <si>
    <t>E0114</t>
  </si>
  <si>
    <t>L3020</t>
  </si>
  <si>
    <t>L4386</t>
  </si>
  <si>
    <t>L1844</t>
  </si>
  <si>
    <t>E0849</t>
  </si>
  <si>
    <t>L4350</t>
  </si>
  <si>
    <t>A6199</t>
  </si>
  <si>
    <t>L3807</t>
  </si>
  <si>
    <t>L0627</t>
  </si>
  <si>
    <t>A6253</t>
  </si>
  <si>
    <t>Prosthetic Implant NOS</t>
  </si>
  <si>
    <t>DME miscellaneous</t>
  </si>
  <si>
    <t>Foam dressing, wound cover, pad &lt; 16"</t>
  </si>
  <si>
    <t>Electrodes, per pair</t>
  </si>
  <si>
    <t>Continuous passive motion exercise device for knee</t>
  </si>
  <si>
    <t>Implantable neurostimulator electrode, each</t>
  </si>
  <si>
    <t>Water circulating cold pad with pump</t>
  </si>
  <si>
    <t>Foam dressing, wound cover, pad &gt; 48"</t>
  </si>
  <si>
    <t>Continuous passive motion exercise device for other than knee</t>
  </si>
  <si>
    <t>Knee orthosis, adjustable joints, rigid &amp; prefabricated</t>
  </si>
  <si>
    <t>Knee orthosis, double upright, thigh &amp; calf, adjustable</t>
  </si>
  <si>
    <t>Ostogenesis stimulator, surgically implanted</t>
  </si>
  <si>
    <t>Wheelchair component or accessory</t>
  </si>
  <si>
    <t>Intermittent urinary catheter with incision supplies</t>
  </si>
  <si>
    <t>Pneumatic compressor, non-segmental home model</t>
  </si>
  <si>
    <t>Surgical supply, miscellaneous</t>
  </si>
  <si>
    <t>Intermittent limb compression device NOS</t>
  </si>
  <si>
    <t>Walking boot, pneumatic and/or vacuum</t>
  </si>
  <si>
    <t>Wrist hand orthosis, wrist extension control cock-up, prefabricated</t>
  </si>
  <si>
    <t>Wrist hand orthosis, without joints, custom fabricated</t>
  </si>
  <si>
    <t>Tens device four or more leads</t>
  </si>
  <si>
    <t>Air fluidized bed</t>
  </si>
  <si>
    <t>Knee orthosis, double upright, thigh &amp; calf, adjustable, customized</t>
  </si>
  <si>
    <t>Powered pressure-reducing air mattress</t>
  </si>
  <si>
    <t>Lumbar-sacral orthosis, sagittal-coronal control with rigid frames</t>
  </si>
  <si>
    <t>Negative pressure wound therapy electrical pump</t>
  </si>
  <si>
    <t>Electrical stimulator 2 lead</t>
  </si>
  <si>
    <t>Knee orthosis, derotation, medial-lateral, anterior cruciate ligament</t>
  </si>
  <si>
    <t>Crutches, underarm other than wood</t>
  </si>
  <si>
    <t>Foot insert, longitudinal/metatarsal support</t>
  </si>
  <si>
    <t>Walking boot, non-pneumatic, with or without joints</t>
  </si>
  <si>
    <t>Knee orthosis, single upright, custom fabricated</t>
  </si>
  <si>
    <t>Traction equipment, cervical, free standing frame</t>
  </si>
  <si>
    <t>Ankle control orthosis, stirrup style, prefabricated</t>
  </si>
  <si>
    <t>Alginate or other fiber gelling dressing</t>
  </si>
  <si>
    <t>Wrist-hand-finger orthosis without joints</t>
  </si>
  <si>
    <t>Lumbar orthosis, sagittal control with rigid anterior and posterior panels</t>
  </si>
  <si>
    <t>Specialty absorptive dressing, sterile pad &gt; 48"</t>
  </si>
  <si>
    <t>A0435</t>
  </si>
  <si>
    <t>A0430</t>
  </si>
  <si>
    <t>A0140</t>
  </si>
  <si>
    <t>A0425</t>
  </si>
  <si>
    <t>Fixed wing air mileage, per statute mile</t>
  </si>
  <si>
    <t>Ambulance service, conventional air services, transport one way (fixed wing)</t>
  </si>
  <si>
    <t>Non-emergency transportation and air service (private or commercial)</t>
  </si>
  <si>
    <t>Ground mileage, per statute mile</t>
  </si>
  <si>
    <t>DRG Code</t>
  </si>
  <si>
    <t>Spinal fusion except cervical W/O MCC</t>
  </si>
  <si>
    <t>Cervical spinal fusion W/O CC/MCC</t>
  </si>
  <si>
    <t>Lower extemity &amp; Humer procedure except hip, foot, femur W/O CC/MCC</t>
  </si>
  <si>
    <t>Lower extemity &amp; Humer procedure except hip, foot, femur with CC</t>
  </si>
  <si>
    <t>Major joint replacement or reattachment of lower extremity W/O MCC</t>
  </si>
  <si>
    <t>Back &amp; neck procedure except spinal fusion W/O CC/MCC</t>
  </si>
  <si>
    <t>Cellulitis W/O MCC</t>
  </si>
  <si>
    <t>Emergency department visit, moderate complexity</t>
  </si>
  <si>
    <t>Magnetic resonance imaging, spinal canal &amp; contents, lumbar, W/O contrast</t>
  </si>
  <si>
    <t>Magnetic resonance imaging, lower extremity joint, W/O contrast</t>
  </si>
  <si>
    <t>Magnetic resonance imaging, upper extremity joint, W/O contrast</t>
  </si>
  <si>
    <t>Magnetic resonance imaging, spinal canal &amp; contents, cervical, W/O contrast</t>
  </si>
  <si>
    <t>Computed tomography, head or brain, W/O contrast</t>
  </si>
  <si>
    <t>Laparoscopy, surgical, repair initial inguinal hernia</t>
  </si>
  <si>
    <t>Computed tomography, abdomen &amp; pelvis, with contrast</t>
  </si>
  <si>
    <t>Claviculectomy, partial</t>
  </si>
  <si>
    <t>Acromioplasty or acromionectomy, partial, with or W/O coracoacromial ligament release</t>
  </si>
  <si>
    <t>Repair of ruptured musculotendinous cuff, open, acute</t>
  </si>
  <si>
    <t>Injection, diagnostic or therapeutic agent, second level</t>
  </si>
  <si>
    <t>Removal of implant, deep</t>
  </si>
  <si>
    <t>Percutaneous implantation of neurostimulator electrode array, epidural</t>
  </si>
  <si>
    <t>Reinsertion of ruptured biceps or triceps tendon, with or W/O tendon graft</t>
  </si>
  <si>
    <t>Endoscopy, wrist, surgical with release of transverse carpal ligament</t>
  </si>
  <si>
    <t>Injection, anesthetic agent and/or steroid, with imaging guidance, lumbar or sacral</t>
  </si>
  <si>
    <t>Prescription Drug</t>
  </si>
  <si>
    <t>Oxycontin</t>
  </si>
  <si>
    <t>Lyrica</t>
  </si>
  <si>
    <t>Cymbalta</t>
  </si>
  <si>
    <t>Lidoderm</t>
  </si>
  <si>
    <t>Hydrocodone-Acetaminophen</t>
  </si>
  <si>
    <t>Gabapentin</t>
  </si>
  <si>
    <t>Celebrex</t>
  </si>
  <si>
    <t>Oxycodone-Acetaminophen</t>
  </si>
  <si>
    <t>Oxycodone HCL</t>
  </si>
  <si>
    <t>Morphine Sulfate ER</t>
  </si>
  <si>
    <t>Fentanyl Patch</t>
  </si>
  <si>
    <t>Cyclobenzaprine</t>
  </si>
  <si>
    <t>Tizanidine</t>
  </si>
  <si>
    <t>Flector</t>
  </si>
  <si>
    <t>Tramadol</t>
  </si>
  <si>
    <t>Meloxicam</t>
  </si>
  <si>
    <t>Zolpidem Tartrate</t>
  </si>
  <si>
    <t>Endocet</t>
  </si>
  <si>
    <t>Lunesta</t>
  </si>
  <si>
    <t>Synvisc-One</t>
  </si>
  <si>
    <t>Duragesic</t>
  </si>
  <si>
    <t>Omeprazole</t>
  </si>
  <si>
    <t>Ondansetron ODT</t>
  </si>
  <si>
    <t>Abilify</t>
  </si>
  <si>
    <t>Exalgo</t>
  </si>
  <si>
    <t>Nafcillin Sodium</t>
  </si>
  <si>
    <t>Nucynta</t>
  </si>
  <si>
    <t>Lamotrigine</t>
  </si>
  <si>
    <t>Opana ER</t>
  </si>
  <si>
    <t>Lovenox</t>
  </si>
  <si>
    <t>Ondansetron</t>
  </si>
  <si>
    <t>Botox</t>
  </si>
  <si>
    <t>Carisoprodol</t>
  </si>
  <si>
    <t>Enoxaparin Sodium</t>
  </si>
  <si>
    <t>Topiramate</t>
  </si>
  <si>
    <t>Zolpidem Tartrate ER</t>
  </si>
  <si>
    <t>Naproxen</t>
  </si>
  <si>
    <t>Metaxalone</t>
  </si>
  <si>
    <t>Venlafaxine ER</t>
  </si>
  <si>
    <t>Levetiracetam</t>
  </si>
  <si>
    <t>Ketoprofen</t>
  </si>
  <si>
    <t>Nexium</t>
  </si>
  <si>
    <t>Neurontin</t>
  </si>
  <si>
    <t>Hydromorphone</t>
  </si>
  <si>
    <t>Diazepam</t>
  </si>
  <si>
    <t>Pantoprazole Sodium</t>
  </si>
  <si>
    <t>Ibuprofen</t>
  </si>
  <si>
    <t>Suboxone</t>
  </si>
  <si>
    <t>Baclofen</t>
  </si>
  <si>
    <t>2010 WC FS MAR</t>
  </si>
  <si>
    <t>Work RVU</t>
  </si>
  <si>
    <t>Work GPCI</t>
  </si>
  <si>
    <t>PE RVU</t>
  </si>
  <si>
    <t>PE GPCI</t>
  </si>
  <si>
    <t>MP RVU</t>
  </si>
  <si>
    <t>MP GPCI</t>
  </si>
  <si>
    <t>RVU GPCI</t>
  </si>
  <si>
    <t>Medicare CF</t>
  </si>
  <si>
    <t>Medicare NF Price</t>
  </si>
  <si>
    <t>Transaction Count</t>
  </si>
  <si>
    <t>Total Transaction Count Surgery Codes</t>
  </si>
  <si>
    <t>Percentage</t>
  </si>
  <si>
    <t>WC CF</t>
  </si>
  <si>
    <t>New 
WC MAR</t>
  </si>
  <si>
    <t>Total Transaction Count Radiology Codes</t>
  </si>
  <si>
    <t>N/A</t>
  </si>
  <si>
    <t>BR</t>
  </si>
  <si>
    <t>br</t>
  </si>
  <si>
    <t>TBD</t>
  </si>
  <si>
    <t>Total Transaction Count Pathology &amp; Laboratory Codes</t>
  </si>
  <si>
    <t>Total Transaction Count Evaluation &amp; Management Codes</t>
  </si>
  <si>
    <t>Total Transaction Count Medicine Codes</t>
  </si>
  <si>
    <t>Medicare Price (Ceiling)</t>
  </si>
  <si>
    <t>Total Transaction Count DME Codes</t>
  </si>
  <si>
    <t>A0436</t>
  </si>
  <si>
    <t>Rotary wing air mileage, per statute mile</t>
  </si>
  <si>
    <t>A0426</t>
  </si>
  <si>
    <t>A0427</t>
  </si>
  <si>
    <t>A0428</t>
  </si>
  <si>
    <t>Ambulance service, basic life support, non-emergency transport</t>
  </si>
  <si>
    <t>Ambulance service, advanced life support, emergency transport</t>
  </si>
  <si>
    <t>Ambulance service, advanced life support, non-emergency transport</t>
  </si>
  <si>
    <t>A0429</t>
  </si>
  <si>
    <t>Ambulance service, basic life support, emergency transport</t>
  </si>
  <si>
    <t>HCPCS Code</t>
  </si>
  <si>
    <t>A0431</t>
  </si>
  <si>
    <t>A0432</t>
  </si>
  <si>
    <t>A0433</t>
  </si>
  <si>
    <t>A0434</t>
  </si>
  <si>
    <t>Ambulance service, conventional air services, transport one way (rotary wing)</t>
  </si>
  <si>
    <t>Paramedic intercept, rural area, volunteer ambulance company</t>
  </si>
  <si>
    <t>Advanced life support</t>
  </si>
  <si>
    <t>Specialty care transport</t>
  </si>
  <si>
    <t>Medicare Price</t>
  </si>
  <si>
    <t>Base Rate</t>
  </si>
  <si>
    <t>Urban Base Rate
Mileage Rate</t>
  </si>
  <si>
    <t>Rural Base Rate
Mileage Rate</t>
  </si>
  <si>
    <t>Total Stays</t>
  </si>
  <si>
    <t xml:space="preserve">All Inpatient Codes </t>
  </si>
  <si>
    <t>Total Transaction Count Outpatient Codes</t>
  </si>
  <si>
    <t>Total Transaction Count ASC Codes</t>
  </si>
  <si>
    <t>WC Rate</t>
  </si>
  <si>
    <t>APC</t>
  </si>
  <si>
    <t>0041</t>
  </si>
  <si>
    <t>0050</t>
  </si>
  <si>
    <t>0207</t>
  </si>
  <si>
    <t>0051</t>
  </si>
  <si>
    <t>0052</t>
  </si>
  <si>
    <t>0042</t>
  </si>
  <si>
    <t>N</t>
  </si>
  <si>
    <t>0022</t>
  </si>
  <si>
    <t>0220</t>
  </si>
  <si>
    <t>0206</t>
  </si>
  <si>
    <t>0040</t>
  </si>
  <si>
    <t>0614</t>
  </si>
  <si>
    <t>A</t>
  </si>
  <si>
    <t>0336</t>
  </si>
  <si>
    <t>0615</t>
  </si>
  <si>
    <t>0332</t>
  </si>
  <si>
    <t>0613</t>
  </si>
  <si>
    <t>0154</t>
  </si>
  <si>
    <t>0131</t>
  </si>
  <si>
    <t>0334</t>
  </si>
  <si>
    <t>0260</t>
  </si>
  <si>
    <t>0284</t>
  </si>
  <si>
    <t>OPPS
Relative Weight</t>
  </si>
  <si>
    <t>OPPS
Wage Index</t>
  </si>
  <si>
    <t>E&amp;M</t>
  </si>
  <si>
    <t>MED</t>
  </si>
  <si>
    <t>CMS 2014 OPPS Conversion Factor = $72.672</t>
  </si>
  <si>
    <t>IPPS
Wage Index</t>
  </si>
  <si>
    <t>IPPS
MSDRG</t>
  </si>
  <si>
    <t>Operating
Base Rate</t>
  </si>
  <si>
    <t>Capital
Base Rate</t>
  </si>
  <si>
    <t>Cervical Spinal Fusion W CC</t>
  </si>
  <si>
    <t>Back &amp; neck procedure exc spinal fusion w CC/MCC or Disc Device/Neurostim</t>
  </si>
  <si>
    <t>Medical back problems W/O MCC</t>
  </si>
  <si>
    <t>Foot Procedures W/O CC/MCC</t>
  </si>
  <si>
    <t>Labor</t>
  </si>
  <si>
    <t>Non-Labor</t>
  </si>
  <si>
    <t>GAF</t>
  </si>
  <si>
    <t>CMS 2014 IPPS Labor OBR = 3737.71</t>
  </si>
  <si>
    <t>CMS 2014 IPPS Non-Labor OBR = 1632.57</t>
  </si>
  <si>
    <t>CMS 2014 IPPS CBR = 429.31</t>
  </si>
  <si>
    <t>WC FS Per Diem</t>
  </si>
  <si>
    <t>Med/Surgical</t>
  </si>
  <si>
    <t>ICU/CCU</t>
  </si>
  <si>
    <t>CMS
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</si>
</sst>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0.0000"/>
    <numFmt numFmtId="167" formatCode="_(* #,##0_);_(* \(#,##0\);_(* &quot;-&quot;??_);_(@_)"/>
    <numFmt numFmtId="168" formatCode="0.0%"/>
    <numFmt numFmtId="169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color indexed="64"/>
      <name val="Microsoft Sans Serif"/>
      <family val="2"/>
    </font>
    <font>
      <b/>
      <sz val="14"/>
      <color indexed="62"/>
      <name val="Arial"/>
      <family val="2"/>
    </font>
    <font>
      <sz val="24"/>
      <name val="Arial"/>
      <family val="2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43" fontId="18" fillId="0" borderId="0" applyFont="0" applyFill="0" applyBorder="0" applyAlignment="0" applyProtection="0"/>
    <xf numFmtId="0" fontId="21" fillId="33" borderId="11" applyProtection="0">
      <protection locked="0"/>
    </xf>
    <xf numFmtId="0" fontId="22" fillId="0" borderId="0">
      <alignment horizontal="centerContinuous"/>
    </xf>
    <xf numFmtId="0" fontId="22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21" fillId="33" borderId="14" applyProtection="0"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33" borderId="20" applyProtection="0">
      <protection locked="0"/>
    </xf>
  </cellStyleXfs>
  <cellXfs count="148">
    <xf numFmtId="0" fontId="0" fillId="0" borderId="0" xfId="0"/>
    <xf numFmtId="0" fontId="0" fillId="0" borderId="0" xfId="0" applyAlignment="1">
      <alignment horizontal="left" vertical="top" wrapText="1"/>
    </xf>
    <xf numFmtId="49" fontId="19" fillId="0" borderId="10" xfId="44" applyNumberFormat="1" applyBorder="1" applyAlignment="1">
      <alignment horizontal="left" vertical="top" wrapText="1"/>
    </xf>
    <xf numFmtId="49" fontId="20" fillId="0" borderId="10" xfId="44" applyNumberFormat="1" applyFont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19" fillId="0" borderId="13" xfId="44" applyNumberFormat="1" applyBorder="1" applyAlignment="1">
      <alignment horizontal="left" vertical="top" wrapText="1"/>
    </xf>
    <xf numFmtId="164" fontId="0" fillId="0" borderId="13" xfId="1" applyNumberFormat="1" applyFont="1" applyBorder="1" applyAlignment="1">
      <alignment horizontal="left" vertical="top" wrapText="1"/>
    </xf>
    <xf numFmtId="49" fontId="20" fillId="0" borderId="13" xfId="44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2" fontId="0" fillId="0" borderId="15" xfId="0" applyNumberFormat="1" applyBorder="1" applyAlignment="1">
      <alignment horizontal="right" vertical="top" wrapText="1"/>
    </xf>
    <xf numFmtId="0" fontId="0" fillId="0" borderId="15" xfId="0" applyBorder="1" applyAlignment="1">
      <alignment horizontal="right" vertical="top"/>
    </xf>
    <xf numFmtId="165" fontId="0" fillId="0" borderId="15" xfId="0" applyNumberFormat="1" applyFill="1" applyBorder="1" applyAlignment="1">
      <alignment horizontal="right" vertical="top" wrapText="1"/>
    </xf>
    <xf numFmtId="165" fontId="0" fillId="0" borderId="15" xfId="0" applyNumberFormat="1" applyBorder="1" applyAlignment="1">
      <alignment horizontal="right" vertical="top"/>
    </xf>
    <xf numFmtId="0" fontId="0" fillId="0" borderId="15" xfId="0" applyFill="1" applyBorder="1" applyAlignment="1">
      <alignment horizontal="right" vertical="top" wrapText="1"/>
    </xf>
    <xf numFmtId="166" fontId="0" fillId="0" borderId="15" xfId="0" applyNumberFormat="1" applyBorder="1" applyAlignment="1">
      <alignment horizontal="right" vertical="top" wrapText="1"/>
    </xf>
    <xf numFmtId="37" fontId="0" fillId="0" borderId="10" xfId="1" applyNumberFormat="1" applyFont="1" applyBorder="1" applyAlignment="1">
      <alignment horizontal="righ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15" xfId="0" applyNumberFormat="1" applyBorder="1" applyAlignment="1">
      <alignment horizontal="right" vertical="top" wrapText="1"/>
    </xf>
    <xf numFmtId="49" fontId="19" fillId="0" borderId="13" xfId="44" applyNumberFormat="1" applyBorder="1"/>
    <xf numFmtId="49" fontId="20" fillId="0" borderId="13" xfId="44" applyNumberFormat="1" applyFont="1" applyBorder="1"/>
    <xf numFmtId="0" fontId="0" fillId="0" borderId="15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37" fontId="0" fillId="0" borderId="15" xfId="1" applyNumberFormat="1" applyFont="1" applyBorder="1" applyAlignment="1">
      <alignment horizontal="left" vertical="top" wrapText="1"/>
    </xf>
    <xf numFmtId="37" fontId="0" fillId="0" borderId="0" xfId="1" applyNumberFormat="1" applyFont="1" applyBorder="1" applyAlignment="1">
      <alignment horizontal="right" vertical="top" wrapText="1"/>
    </xf>
    <xf numFmtId="10" fontId="0" fillId="0" borderId="15" xfId="57" applyNumberFormat="1" applyFont="1" applyBorder="1" applyAlignment="1">
      <alignment horizontal="left" vertical="top" wrapText="1"/>
    </xf>
    <xf numFmtId="3" fontId="0" fillId="0" borderId="15" xfId="0" applyNumberFormat="1" applyBorder="1" applyAlignment="1">
      <alignment horizontal="right" vertical="top" wrapText="1"/>
    </xf>
    <xf numFmtId="3" fontId="0" fillId="0" borderId="15" xfId="0" applyNumberFormat="1" applyFill="1" applyBorder="1" applyAlignment="1">
      <alignment horizontal="right" vertical="top" wrapText="1"/>
    </xf>
    <xf numFmtId="3" fontId="0" fillId="0" borderId="15" xfId="0" applyNumberFormat="1" applyBorder="1" applyAlignment="1">
      <alignment horizontal="right" vertical="top"/>
    </xf>
    <xf numFmtId="164" fontId="0" fillId="0" borderId="15" xfId="1" applyNumberFormat="1" applyFont="1" applyBorder="1" applyAlignment="1">
      <alignment horizontal="left" vertical="top" wrapText="1"/>
    </xf>
    <xf numFmtId="1" fontId="0" fillId="0" borderId="16" xfId="0" applyNumberFormat="1" applyBorder="1" applyAlignment="1">
      <alignment horizontal="left" vertical="top" wrapText="1"/>
    </xf>
    <xf numFmtId="10" fontId="0" fillId="0" borderId="16" xfId="57" applyNumberFormat="1" applyFont="1" applyBorder="1" applyAlignment="1">
      <alignment horizontal="right" vertical="top" wrapText="1"/>
    </xf>
    <xf numFmtId="168" fontId="0" fillId="0" borderId="16" xfId="57" applyNumberFormat="1" applyFont="1" applyBorder="1" applyAlignment="1">
      <alignment horizontal="right" vertical="top" wrapText="1"/>
    </xf>
    <xf numFmtId="165" fontId="0" fillId="0" borderId="15" xfId="0" applyNumberFormat="1" applyBorder="1" applyAlignment="1">
      <alignment horizontal="left" vertical="top" wrapText="1"/>
    </xf>
    <xf numFmtId="165" fontId="0" fillId="0" borderId="16" xfId="0" applyNumberFormat="1" applyBorder="1" applyAlignment="1">
      <alignment horizontal="left" vertical="top" wrapText="1"/>
    </xf>
    <xf numFmtId="2" fontId="0" fillId="0" borderId="15" xfId="0" applyNumberFormat="1" applyBorder="1" applyAlignment="1">
      <alignment horizontal="left" vertical="top" wrapText="1"/>
    </xf>
    <xf numFmtId="167" fontId="0" fillId="0" borderId="15" xfId="58" applyNumberFormat="1" applyFont="1" applyBorder="1"/>
    <xf numFmtId="2" fontId="0" fillId="0" borderId="16" xfId="0" applyNumberForma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167" fontId="0" fillId="0" borderId="15" xfId="58" applyNumberFormat="1" applyFont="1" applyBorder="1" applyAlignment="1">
      <alignment vertical="top"/>
    </xf>
    <xf numFmtId="167" fontId="0" fillId="0" borderId="16" xfId="58" applyNumberFormat="1" applyFont="1" applyBorder="1"/>
    <xf numFmtId="3" fontId="0" fillId="0" borderId="16" xfId="0" applyNumberFormat="1" applyBorder="1" applyAlignment="1">
      <alignment horizontal="right" vertical="top" wrapText="1"/>
    </xf>
    <xf numFmtId="167" fontId="0" fillId="0" borderId="16" xfId="58" applyNumberFormat="1" applyFont="1" applyBorder="1" applyAlignment="1">
      <alignment vertical="top"/>
    </xf>
    <xf numFmtId="164" fontId="0" fillId="0" borderId="16" xfId="1" applyNumberFormat="1" applyFont="1" applyBorder="1" applyAlignment="1">
      <alignment horizontal="left" vertical="top" wrapText="1"/>
    </xf>
    <xf numFmtId="167" fontId="0" fillId="0" borderId="16" xfId="58" applyNumberFormat="1" applyFont="1" applyBorder="1"/>
    <xf numFmtId="167" fontId="0" fillId="0" borderId="16" xfId="58" applyNumberFormat="1" applyFont="1" applyBorder="1"/>
    <xf numFmtId="49" fontId="19" fillId="0" borderId="16" xfId="44" applyNumberFormat="1" applyBorder="1" applyAlignment="1">
      <alignment horizontal="left" vertical="top" wrapText="1"/>
    </xf>
    <xf numFmtId="49" fontId="20" fillId="0" borderId="16" xfId="44" applyNumberFormat="1" applyFont="1" applyBorder="1" applyAlignment="1">
      <alignment horizontal="left" vertical="top" wrapText="1"/>
    </xf>
    <xf numFmtId="167" fontId="0" fillId="0" borderId="16" xfId="58" applyNumberFormat="1" applyFont="1" applyFill="1" applyBorder="1"/>
    <xf numFmtId="164" fontId="0" fillId="0" borderId="13" xfId="1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164" fontId="0" fillId="0" borderId="17" xfId="1" applyNumberFormat="1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44" fontId="0" fillId="0" borderId="16" xfId="1" applyNumberFormat="1" applyFont="1" applyBorder="1" applyAlignment="1">
      <alignment horizontal="left" vertical="top" wrapText="1"/>
    </xf>
    <xf numFmtId="0" fontId="19" fillId="0" borderId="16" xfId="44" applyNumberFormat="1" applyBorder="1" applyAlignment="1">
      <alignment horizontal="left" vertical="top" wrapText="1"/>
    </xf>
    <xf numFmtId="0" fontId="20" fillId="0" borderId="16" xfId="44" applyNumberFormat="1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34" borderId="21" xfId="0" applyFill="1" applyBorder="1" applyAlignment="1" applyProtection="1">
      <alignment horizontal="left" vertical="top" wrapText="1"/>
      <protection locked="0"/>
    </xf>
    <xf numFmtId="164" fontId="0" fillId="0" borderId="21" xfId="1" applyNumberFormat="1" applyFont="1" applyFill="1" applyBorder="1" applyAlignment="1">
      <alignment horizontal="left" vertical="top" wrapText="1"/>
    </xf>
    <xf numFmtId="49" fontId="19" fillId="0" borderId="21" xfId="44" applyNumberFormat="1" applyBorder="1" applyAlignment="1">
      <alignment horizontal="left" vertical="top" wrapText="1"/>
    </xf>
    <xf numFmtId="49" fontId="20" fillId="0" borderId="12" xfId="44" applyNumberFormat="1" applyFont="1" applyBorder="1" applyAlignment="1">
      <alignment horizontal="left" vertical="top" wrapText="1"/>
    </xf>
    <xf numFmtId="3" fontId="0" fillId="0" borderId="16" xfId="0" applyNumberFormat="1" applyBorder="1" applyAlignment="1">
      <alignment horizontal="left" vertical="top" wrapText="1"/>
    </xf>
    <xf numFmtId="164" fontId="0" fillId="0" borderId="10" xfId="1" applyNumberFormat="1" applyFont="1" applyFill="1" applyBorder="1" applyAlignment="1">
      <alignment horizontal="left" vertical="top" wrapText="1"/>
    </xf>
    <xf numFmtId="166" fontId="18" fillId="0" borderId="21" xfId="0" applyNumberFormat="1" applyFont="1" applyFill="1" applyBorder="1" applyAlignment="1">
      <alignment horizontal="left" vertical="top" wrapText="1"/>
    </xf>
    <xf numFmtId="0" fontId="0" fillId="34" borderId="21" xfId="0" applyFill="1" applyBorder="1" applyProtection="1">
      <protection locked="0"/>
    </xf>
    <xf numFmtId="0" fontId="0" fillId="34" borderId="15" xfId="0" applyFill="1" applyBorder="1" applyAlignment="1" applyProtection="1">
      <alignment horizontal="left" vertical="top" wrapText="1"/>
      <protection locked="0"/>
    </xf>
    <xf numFmtId="0" fontId="0" fillId="0" borderId="21" xfId="0" applyBorder="1"/>
    <xf numFmtId="166" fontId="0" fillId="0" borderId="21" xfId="0" applyNumberFormat="1" applyBorder="1" applyAlignment="1">
      <alignment horizontal="left" vertical="top" wrapText="1"/>
    </xf>
    <xf numFmtId="49" fontId="20" fillId="0" borderId="21" xfId="44" applyNumberFormat="1" applyFont="1" applyBorder="1" applyAlignment="1">
      <alignment horizontal="left" vertical="top" wrapText="1"/>
    </xf>
    <xf numFmtId="167" fontId="0" fillId="0" borderId="21" xfId="58" applyNumberFormat="1" applyFont="1" applyFill="1" applyBorder="1"/>
    <xf numFmtId="49" fontId="20" fillId="0" borderId="0" xfId="44" applyNumberFormat="1" applyFont="1" applyBorder="1" applyAlignment="1">
      <alignment horizontal="left" vertical="top" wrapText="1"/>
    </xf>
    <xf numFmtId="3" fontId="0" fillId="0" borderId="21" xfId="0" applyNumberFormat="1" applyBorder="1" applyAlignment="1">
      <alignment horizontal="left" vertical="top" wrapText="1"/>
    </xf>
    <xf numFmtId="49" fontId="19" fillId="0" borderId="0" xfId="44" applyNumberFormat="1" applyBorder="1" applyAlignment="1">
      <alignment horizontal="left" vertical="top" wrapText="1"/>
    </xf>
    <xf numFmtId="164" fontId="0" fillId="0" borderId="21" xfId="1" applyNumberFormat="1" applyFont="1" applyBorder="1" applyAlignment="1">
      <alignment horizontal="left" vertical="top" wrapText="1"/>
    </xf>
    <xf numFmtId="0" fontId="0" fillId="34" borderId="16" xfId="0" applyFill="1" applyBorder="1" applyAlignment="1" applyProtection="1">
      <alignment horizontal="left" vertical="top" wrapText="1"/>
      <protection locked="0"/>
    </xf>
    <xf numFmtId="37" fontId="0" fillId="0" borderId="10" xfId="1" applyNumberFormat="1" applyFont="1" applyFill="1" applyBorder="1" applyAlignment="1">
      <alignment horizontal="right" vertical="top" wrapText="1"/>
    </xf>
    <xf numFmtId="167" fontId="0" fillId="0" borderId="16" xfId="58" applyNumberFormat="1" applyFont="1" applyBorder="1"/>
    <xf numFmtId="167" fontId="0" fillId="0" borderId="16" xfId="58" applyNumberFormat="1" applyFont="1" applyFill="1" applyBorder="1"/>
    <xf numFmtId="167" fontId="0" fillId="0" borderId="16" xfId="58" applyNumberFormat="1" applyFont="1" applyBorder="1"/>
    <xf numFmtId="167" fontId="0" fillId="0" borderId="16" xfId="58" applyNumberFormat="1" applyFont="1" applyFill="1" applyBorder="1"/>
    <xf numFmtId="164" fontId="0" fillId="0" borderId="21" xfId="1" applyNumberFormat="1" applyFont="1" applyBorder="1"/>
    <xf numFmtId="167" fontId="0" fillId="0" borderId="21" xfId="58" applyNumberFormat="1" applyFont="1" applyBorder="1"/>
    <xf numFmtId="167" fontId="0" fillId="0" borderId="16" xfId="58" applyNumberFormat="1" applyFont="1" applyFill="1" applyBorder="1"/>
    <xf numFmtId="166" fontId="18" fillId="0" borderId="21" xfId="0" applyNumberFormat="1" applyFont="1" applyFill="1" applyBorder="1" applyAlignment="1">
      <alignment horizontal="left" wrapText="1"/>
    </xf>
    <xf numFmtId="166" fontId="18" fillId="0" borderId="22" xfId="0" applyNumberFormat="1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34" borderId="22" xfId="0" applyFill="1" applyBorder="1" applyAlignment="1">
      <alignment horizontal="left" vertical="top" wrapText="1"/>
    </xf>
    <xf numFmtId="0" fontId="0" fillId="0" borderId="22" xfId="0" applyBorder="1" applyAlignment="1">
      <alignment horizontal="right" vertical="top" wrapText="1"/>
    </xf>
    <xf numFmtId="164" fontId="0" fillId="0" borderId="22" xfId="1" applyNumberFormat="1" applyFont="1" applyBorder="1" applyAlignment="1">
      <alignment horizontal="left" vertical="top" wrapText="1"/>
    </xf>
    <xf numFmtId="166" fontId="0" fillId="0" borderId="22" xfId="0" applyNumberFormat="1" applyFont="1" applyBorder="1" applyAlignment="1">
      <alignment horizontal="left" vertical="top"/>
    </xf>
    <xf numFmtId="0" fontId="0" fillId="34" borderId="22" xfId="0" applyFill="1" applyBorder="1" applyAlignment="1" applyProtection="1">
      <alignment horizontal="left" vertical="top" wrapText="1"/>
      <protection locked="0"/>
    </xf>
    <xf numFmtId="166" fontId="0" fillId="0" borderId="22" xfId="0" applyNumberFormat="1" applyFont="1" applyBorder="1" applyAlignment="1">
      <alignment horizontal="left"/>
    </xf>
    <xf numFmtId="0" fontId="0" fillId="0" borderId="22" xfId="0" applyBorder="1" applyAlignment="1">
      <alignment horizontal="center" vertical="top" wrapText="1"/>
    </xf>
    <xf numFmtId="0" fontId="0" fillId="0" borderId="22" xfId="0" applyFill="1" applyBorder="1" applyAlignment="1" applyProtection="1">
      <alignment horizontal="left" vertical="top" wrapText="1"/>
      <protection locked="0"/>
    </xf>
    <xf numFmtId="169" fontId="0" fillId="0" borderId="22" xfId="0" applyNumberFormat="1" applyBorder="1" applyAlignment="1">
      <alignment horizontal="left" vertical="top" wrapText="1"/>
    </xf>
    <xf numFmtId="169" fontId="0" fillId="0" borderId="22" xfId="1" applyNumberFormat="1" applyFont="1" applyBorder="1" applyAlignment="1">
      <alignment horizontal="left" vertical="top" wrapText="1"/>
    </xf>
    <xf numFmtId="164" fontId="0" fillId="0" borderId="22" xfId="0" applyNumberFormat="1" applyBorder="1" applyAlignment="1">
      <alignment horizontal="left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6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8" builtinId="3"/>
    <cellStyle name="Comma 2" xfId="45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s" xfId="46"/>
    <cellStyle name="inputs 2" xfId="56"/>
    <cellStyle name="inputs 3" xfId="59"/>
    <cellStyle name="Linked Cell" xfId="13" builtinId="24" customBuiltin="1"/>
    <cellStyle name="N" xfId="47"/>
    <cellStyle name="N_FL MFS 2007-04-17 Prop-Hosp - Update - Pricing - Rad-Lab" xfId="48"/>
    <cellStyle name="Neutral" xfId="9" builtinId="28" customBuiltin="1"/>
    <cellStyle name="Normal" xfId="0" builtinId="0"/>
    <cellStyle name="Normal 2" xfId="43"/>
    <cellStyle name="Normal 3" xfId="44"/>
    <cellStyle name="Normal 3 2" xfId="49"/>
    <cellStyle name="Normal 3 3" xfId="50"/>
    <cellStyle name="Normal 4" xfId="51"/>
    <cellStyle name="Normal 5" xfId="52"/>
    <cellStyle name="Normal 5 2" xfId="53"/>
    <cellStyle name="Normal 6" xfId="54"/>
    <cellStyle name="Note" xfId="16" builtinId="10" customBuiltin="1"/>
    <cellStyle name="Output" xfId="11" builtinId="21" customBuiltin="1"/>
    <cellStyle name="Percent" xfId="57" builtinId="5"/>
    <cellStyle name="Percent 2" xfId="5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38100</xdr:rowOff>
    </xdr:from>
    <xdr:to>
      <xdr:col>12</xdr:col>
      <xdr:colOff>495300</xdr:colOff>
      <xdr:row>18</xdr:row>
      <xdr:rowOff>175260</xdr:rowOff>
    </xdr:to>
    <xdr:sp macro="" textlink="">
      <xdr:nvSpPr>
        <xdr:cNvPr id="2" name="TextBox 1"/>
        <xdr:cNvSpPr txBox="1"/>
      </xdr:nvSpPr>
      <xdr:spPr>
        <a:xfrm>
          <a:off x="22860" y="38100"/>
          <a:ext cx="7787640" cy="342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WorkBook has been produced by the Department of Labor and Workforce Development.  The purpose of the spreadsheet to to foster</a:t>
          </a:r>
          <a:r>
            <a:rPr lang="en-US" sz="1100" baseline="0"/>
            <a:t> discussion by the Workers' Compensation Medical Services Committee on the adoption of conversion factors, implemented by HB316.  The formulas and data may be updated from time-to-time as the Committee works through the adoption process.</a:t>
          </a:r>
        </a:p>
        <a:p>
          <a:endParaRPr lang="en-US" sz="1100" baseline="0"/>
        </a:p>
        <a:p>
          <a:r>
            <a:rPr lang="en-US" sz="1100" baseline="0"/>
            <a:t>Questions or comments on the data or methodology contained in the WorkBook should be addressed to MSRC Chair and Division Director Michael Monagle @ (907) 465-6059, or by email to Michael.Monagle@Alaska.gov.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3" sqref="O1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pane ySplit="1" topLeftCell="A11" activePane="bottomLeft" state="frozen"/>
      <selection pane="bottomLeft" activeCell="F35" sqref="F35"/>
    </sheetView>
  </sheetViews>
  <sheetFormatPr defaultRowHeight="14.4" x14ac:dyDescent="0.3"/>
  <cols>
    <col min="1" max="2" width="9" style="1" customWidth="1"/>
    <col min="3" max="3" width="51.77734375" style="1" customWidth="1"/>
    <col min="4" max="5" width="8.88671875" style="1"/>
    <col min="6" max="6" width="12.44140625" style="1" customWidth="1"/>
    <col min="7" max="7" width="8.88671875" style="1"/>
    <col min="8" max="8" width="14.109375" style="1" customWidth="1"/>
    <col min="9" max="9" width="12.6640625" style="1" customWidth="1"/>
    <col min="10" max="16384" width="8.88671875" style="1"/>
  </cols>
  <sheetData>
    <row r="1" spans="1:11" ht="28.8" x14ac:dyDescent="0.3">
      <c r="A1" s="51" t="s">
        <v>26</v>
      </c>
      <c r="B1" s="102" t="s">
        <v>340</v>
      </c>
      <c r="C1" s="51" t="s">
        <v>27</v>
      </c>
      <c r="D1" s="59" t="s">
        <v>297</v>
      </c>
      <c r="E1" s="59" t="s">
        <v>331</v>
      </c>
      <c r="F1" s="82" t="s">
        <v>1</v>
      </c>
      <c r="G1" s="82" t="s">
        <v>287</v>
      </c>
      <c r="H1" s="102" t="s">
        <v>363</v>
      </c>
      <c r="I1" s="102" t="s">
        <v>364</v>
      </c>
      <c r="J1" s="82" t="s">
        <v>300</v>
      </c>
      <c r="K1" s="82" t="s">
        <v>301</v>
      </c>
    </row>
    <row r="2" spans="1:11" x14ac:dyDescent="0.3">
      <c r="A2" s="9">
        <v>99283</v>
      </c>
      <c r="B2" s="118" t="s">
        <v>352</v>
      </c>
      <c r="C2" s="1" t="s">
        <v>220</v>
      </c>
      <c r="D2" s="122">
        <v>1196</v>
      </c>
      <c r="E2" s="87">
        <v>202</v>
      </c>
      <c r="F2" s="87">
        <v>447</v>
      </c>
      <c r="G2" s="82" t="s">
        <v>365</v>
      </c>
      <c r="H2" s="109">
        <v>2.2904</v>
      </c>
      <c r="I2" s="113">
        <v>1.3555999999999999</v>
      </c>
      <c r="J2" s="120">
        <v>150</v>
      </c>
      <c r="K2" s="87">
        <f>(((H2*J2)*0.6)*I2)+((H2*J2)*0.4)</f>
        <v>416.86196159999997</v>
      </c>
    </row>
    <row r="3" spans="1:11" ht="28.8" x14ac:dyDescent="0.3">
      <c r="A3" s="11">
        <v>97110</v>
      </c>
      <c r="B3" s="114" t="s">
        <v>353</v>
      </c>
      <c r="C3" s="51" t="s">
        <v>54</v>
      </c>
      <c r="D3" s="122">
        <v>2927</v>
      </c>
      <c r="E3" s="87"/>
      <c r="F3" s="87">
        <v>170</v>
      </c>
      <c r="G3" s="82" t="s">
        <v>366</v>
      </c>
      <c r="H3" s="102"/>
      <c r="I3" s="113">
        <v>1.3555999999999999</v>
      </c>
      <c r="J3" s="120">
        <v>150</v>
      </c>
      <c r="K3" s="87">
        <f t="shared" ref="K3:K26" si="0">(((H3*J3)*0.6)*I3)+((H3*J3)*0.4)</f>
        <v>0</v>
      </c>
    </row>
    <row r="4" spans="1:11" ht="28.8" x14ac:dyDescent="0.3">
      <c r="A4" s="9">
        <v>72148</v>
      </c>
      <c r="B4" s="118" t="s">
        <v>354</v>
      </c>
      <c r="C4" s="1" t="s">
        <v>221</v>
      </c>
      <c r="D4" s="122">
        <v>125</v>
      </c>
      <c r="E4" s="87">
        <v>358</v>
      </c>
      <c r="F4" s="87">
        <v>2098</v>
      </c>
      <c r="G4" s="87">
        <v>4362</v>
      </c>
      <c r="H4" s="130">
        <v>4.0563000000000002</v>
      </c>
      <c r="I4" s="113">
        <v>1.3555999999999999</v>
      </c>
      <c r="J4" s="120">
        <v>150</v>
      </c>
      <c r="K4" s="87">
        <f t="shared" si="0"/>
        <v>738.26282519999995</v>
      </c>
    </row>
    <row r="5" spans="1:11" ht="28.8" x14ac:dyDescent="0.3">
      <c r="A5" s="11">
        <v>73721</v>
      </c>
      <c r="B5" s="116" t="s">
        <v>354</v>
      </c>
      <c r="C5" s="1" t="s">
        <v>222</v>
      </c>
      <c r="D5" s="122">
        <v>132</v>
      </c>
      <c r="E5" s="87">
        <v>358</v>
      </c>
      <c r="F5" s="87">
        <v>1912</v>
      </c>
      <c r="G5" s="87">
        <v>3372</v>
      </c>
      <c r="H5" s="130">
        <v>4.0563000000000002</v>
      </c>
      <c r="I5" s="113">
        <v>1.3555999999999999</v>
      </c>
      <c r="J5" s="120">
        <v>150</v>
      </c>
      <c r="K5" s="87">
        <f t="shared" si="0"/>
        <v>738.26282519999995</v>
      </c>
    </row>
    <row r="6" spans="1:11" ht="28.8" x14ac:dyDescent="0.3">
      <c r="A6" s="11">
        <v>99284</v>
      </c>
      <c r="B6" s="114" t="s">
        <v>355</v>
      </c>
      <c r="C6" s="51" t="s">
        <v>84</v>
      </c>
      <c r="D6" s="122">
        <v>331</v>
      </c>
      <c r="E6" s="87">
        <v>356</v>
      </c>
      <c r="F6" s="87">
        <v>746</v>
      </c>
      <c r="G6" s="87" t="s">
        <v>365</v>
      </c>
      <c r="H6" s="130">
        <v>4.0415999999999999</v>
      </c>
      <c r="I6" s="113">
        <v>1.3555999999999999</v>
      </c>
      <c r="J6" s="120">
        <v>150</v>
      </c>
      <c r="K6" s="87">
        <f t="shared" si="0"/>
        <v>735.58736639999995</v>
      </c>
    </row>
    <row r="7" spans="1:11" x14ac:dyDescent="0.3">
      <c r="A7" s="11">
        <v>29881</v>
      </c>
      <c r="B7" s="114" t="s">
        <v>341</v>
      </c>
      <c r="C7" s="35" t="s">
        <v>0</v>
      </c>
      <c r="D7" s="122">
        <v>38</v>
      </c>
      <c r="E7" s="87">
        <v>2616</v>
      </c>
      <c r="F7" s="87">
        <v>6171</v>
      </c>
      <c r="G7" s="87">
        <v>11264</v>
      </c>
      <c r="H7" s="130">
        <v>29.663</v>
      </c>
      <c r="I7" s="113">
        <v>1.3555999999999999</v>
      </c>
      <c r="J7" s="120">
        <v>150</v>
      </c>
      <c r="K7" s="87">
        <f t="shared" si="0"/>
        <v>5398.7846519999994</v>
      </c>
    </row>
    <row r="8" spans="1:11" ht="28.8" x14ac:dyDescent="0.3">
      <c r="A8" s="11">
        <v>73221</v>
      </c>
      <c r="B8" s="116" t="s">
        <v>354</v>
      </c>
      <c r="C8" s="1" t="s">
        <v>223</v>
      </c>
      <c r="D8" s="122">
        <v>92</v>
      </c>
      <c r="E8" s="87">
        <v>358</v>
      </c>
      <c r="F8" s="87">
        <v>1980</v>
      </c>
      <c r="G8" s="87">
        <v>2956</v>
      </c>
      <c r="H8" s="130">
        <v>4.0563000000000002</v>
      </c>
      <c r="I8" s="113">
        <v>1.3555999999999999</v>
      </c>
      <c r="J8" s="120">
        <v>150</v>
      </c>
      <c r="K8" s="87">
        <f t="shared" si="0"/>
        <v>738.26282519999995</v>
      </c>
    </row>
    <row r="9" spans="1:11" x14ac:dyDescent="0.3">
      <c r="A9" s="11">
        <v>29826</v>
      </c>
      <c r="B9" s="114" t="s">
        <v>347</v>
      </c>
      <c r="C9" s="35" t="s">
        <v>3</v>
      </c>
      <c r="D9" s="122">
        <v>24</v>
      </c>
      <c r="E9" s="87"/>
      <c r="F9" s="87">
        <v>6545</v>
      </c>
      <c r="G9" s="87">
        <v>12288</v>
      </c>
      <c r="H9" s="119"/>
      <c r="I9" s="113">
        <v>1.3555999999999999</v>
      </c>
      <c r="J9" s="120">
        <v>150</v>
      </c>
      <c r="K9" s="87">
        <f t="shared" si="0"/>
        <v>0</v>
      </c>
    </row>
    <row r="10" spans="1:11" x14ac:dyDescent="0.3">
      <c r="A10" s="11">
        <v>29827</v>
      </c>
      <c r="B10" s="114" t="s">
        <v>346</v>
      </c>
      <c r="C10" s="35" t="s">
        <v>10</v>
      </c>
      <c r="D10" s="122">
        <v>20</v>
      </c>
      <c r="E10" s="87">
        <v>5168</v>
      </c>
      <c r="F10" s="87">
        <v>7714</v>
      </c>
      <c r="G10" s="87">
        <v>12288</v>
      </c>
      <c r="H10" s="130">
        <v>58.605899999999998</v>
      </c>
      <c r="I10" s="113">
        <v>1.3555999999999999</v>
      </c>
      <c r="J10" s="120">
        <v>150</v>
      </c>
      <c r="K10" s="87">
        <f t="shared" si="0"/>
        <v>10666.5082236</v>
      </c>
    </row>
    <row r="11" spans="1:11" ht="28.8" x14ac:dyDescent="0.3">
      <c r="A11" s="11">
        <v>72141</v>
      </c>
      <c r="B11" s="116" t="s">
        <v>354</v>
      </c>
      <c r="C11" s="1" t="s">
        <v>224</v>
      </c>
      <c r="D11" s="122">
        <v>72</v>
      </c>
      <c r="E11" s="87">
        <v>358</v>
      </c>
      <c r="F11" s="87">
        <v>2126</v>
      </c>
      <c r="G11" s="87">
        <v>4186</v>
      </c>
      <c r="H11" s="130">
        <v>4.0563000000000002</v>
      </c>
      <c r="I11" s="113">
        <v>1.3555999999999999</v>
      </c>
      <c r="J11" s="120">
        <v>150</v>
      </c>
      <c r="K11" s="87">
        <f t="shared" si="0"/>
        <v>738.26282519999995</v>
      </c>
    </row>
    <row r="12" spans="1:11" x14ac:dyDescent="0.3">
      <c r="A12" s="11">
        <v>70450</v>
      </c>
      <c r="B12" s="116" t="s">
        <v>356</v>
      </c>
      <c r="C12" s="1" t="s">
        <v>225</v>
      </c>
      <c r="D12" s="122">
        <v>110</v>
      </c>
      <c r="E12" s="87">
        <v>153</v>
      </c>
      <c r="F12" s="87">
        <v>1368</v>
      </c>
      <c r="G12" s="87">
        <v>1854</v>
      </c>
      <c r="H12" s="130">
        <v>1.7403</v>
      </c>
      <c r="I12" s="113">
        <v>1.3555999999999999</v>
      </c>
      <c r="J12" s="120">
        <v>150</v>
      </c>
      <c r="K12" s="87">
        <f t="shared" si="0"/>
        <v>316.74156119999998</v>
      </c>
    </row>
    <row r="13" spans="1:11" x14ac:dyDescent="0.3">
      <c r="A13" s="11">
        <v>99282</v>
      </c>
      <c r="B13" s="114" t="s">
        <v>357</v>
      </c>
      <c r="C13" s="51" t="s">
        <v>91</v>
      </c>
      <c r="D13" s="122">
        <v>577</v>
      </c>
      <c r="E13" s="87">
        <v>122</v>
      </c>
      <c r="F13" s="87">
        <v>256</v>
      </c>
      <c r="G13" s="87" t="s">
        <v>365</v>
      </c>
      <c r="H13" s="130">
        <v>1.3886000000000001</v>
      </c>
      <c r="I13" s="113">
        <v>1.3555999999999999</v>
      </c>
      <c r="J13" s="120">
        <v>150</v>
      </c>
      <c r="K13" s="87">
        <f t="shared" si="0"/>
        <v>252.73075440000002</v>
      </c>
    </row>
    <row r="14" spans="1:11" x14ac:dyDescent="0.3">
      <c r="A14" s="11">
        <v>49505</v>
      </c>
      <c r="B14" s="114" t="s">
        <v>358</v>
      </c>
      <c r="C14" s="35" t="s">
        <v>17</v>
      </c>
      <c r="D14" s="122">
        <v>17</v>
      </c>
      <c r="E14" s="87">
        <v>3154</v>
      </c>
      <c r="F14" s="87">
        <v>8478</v>
      </c>
      <c r="G14" s="87">
        <v>15737</v>
      </c>
      <c r="H14" s="130">
        <v>35.772300000000001</v>
      </c>
      <c r="I14" s="113">
        <v>1.3555999999999999</v>
      </c>
      <c r="J14" s="120">
        <v>150</v>
      </c>
      <c r="K14" s="87">
        <f t="shared" si="0"/>
        <v>6510.7016891999992</v>
      </c>
    </row>
    <row r="15" spans="1:11" ht="28.8" x14ac:dyDescent="0.3">
      <c r="A15" s="11">
        <v>97140</v>
      </c>
      <c r="B15" s="114" t="s">
        <v>353</v>
      </c>
      <c r="C15" s="51" t="s">
        <v>55</v>
      </c>
      <c r="D15" s="122">
        <v>1331</v>
      </c>
      <c r="E15" s="87"/>
      <c r="F15" s="87">
        <v>93</v>
      </c>
      <c r="G15" s="87" t="s">
        <v>366</v>
      </c>
      <c r="H15" s="119"/>
      <c r="I15" s="113">
        <v>1.3555999999999999</v>
      </c>
      <c r="J15" s="120">
        <v>150</v>
      </c>
      <c r="K15" s="87">
        <f t="shared" si="0"/>
        <v>0</v>
      </c>
    </row>
    <row r="16" spans="1:11" x14ac:dyDescent="0.3">
      <c r="A16" s="11">
        <v>29880</v>
      </c>
      <c r="B16" s="114" t="s">
        <v>341</v>
      </c>
      <c r="C16" s="35" t="s">
        <v>7</v>
      </c>
      <c r="D16" s="122">
        <v>18</v>
      </c>
      <c r="E16" s="87">
        <v>2616</v>
      </c>
      <c r="F16" s="87">
        <v>6611</v>
      </c>
      <c r="G16" s="87">
        <v>11264</v>
      </c>
      <c r="H16" s="130">
        <v>29.663</v>
      </c>
      <c r="I16" s="113">
        <v>1.3555999999999999</v>
      </c>
      <c r="J16" s="120">
        <v>150</v>
      </c>
      <c r="K16" s="87">
        <f t="shared" si="0"/>
        <v>5398.7846519999994</v>
      </c>
    </row>
    <row r="17" spans="1:11" x14ac:dyDescent="0.3">
      <c r="A17" s="11">
        <v>49650</v>
      </c>
      <c r="B17" s="116" t="s">
        <v>359</v>
      </c>
      <c r="C17" s="1" t="s">
        <v>226</v>
      </c>
      <c r="D17" s="122">
        <v>18</v>
      </c>
      <c r="E17" s="87">
        <v>4427</v>
      </c>
      <c r="F17" s="87">
        <v>6502</v>
      </c>
      <c r="G17" s="87">
        <v>15737</v>
      </c>
      <c r="H17" s="130">
        <v>50.204900000000002</v>
      </c>
      <c r="I17" s="113">
        <v>1.3555999999999999</v>
      </c>
      <c r="J17" s="120">
        <v>150</v>
      </c>
      <c r="K17" s="87">
        <f t="shared" si="0"/>
        <v>9137.4926195999997</v>
      </c>
    </row>
    <row r="18" spans="1:11" x14ac:dyDescent="0.3">
      <c r="A18" s="11">
        <v>29888</v>
      </c>
      <c r="B18" s="114" t="s">
        <v>345</v>
      </c>
      <c r="C18" s="35" t="s">
        <v>5</v>
      </c>
      <c r="D18" s="122">
        <v>11</v>
      </c>
      <c r="E18" s="87">
        <v>7895</v>
      </c>
      <c r="F18" s="87">
        <v>10496</v>
      </c>
      <c r="G18" s="87">
        <v>12288</v>
      </c>
      <c r="H18" s="130">
        <v>89.538799999999995</v>
      </c>
      <c r="I18" s="113">
        <v>1.3555999999999999</v>
      </c>
      <c r="J18" s="120">
        <v>150</v>
      </c>
      <c r="K18" s="87">
        <f t="shared" si="0"/>
        <v>16296.419755200001</v>
      </c>
    </row>
    <row r="19" spans="1:11" x14ac:dyDescent="0.3">
      <c r="A19" s="11">
        <v>29807</v>
      </c>
      <c r="B19" s="114" t="s">
        <v>346</v>
      </c>
      <c r="C19" s="35" t="s">
        <v>14</v>
      </c>
      <c r="D19" s="122">
        <v>17</v>
      </c>
      <c r="E19" s="87">
        <v>5168</v>
      </c>
      <c r="F19" s="87">
        <v>6474</v>
      </c>
      <c r="G19" s="87">
        <v>12288</v>
      </c>
      <c r="H19" s="130">
        <v>58.605899999999998</v>
      </c>
      <c r="I19" s="113">
        <v>1.3555999999999999</v>
      </c>
      <c r="J19" s="120">
        <v>150</v>
      </c>
      <c r="K19" s="87">
        <f t="shared" si="0"/>
        <v>10666.5082236</v>
      </c>
    </row>
    <row r="20" spans="1:11" x14ac:dyDescent="0.3">
      <c r="A20" s="9">
        <v>23430</v>
      </c>
      <c r="B20" s="105" t="s">
        <v>344</v>
      </c>
      <c r="C20" s="35" t="s">
        <v>13</v>
      </c>
      <c r="D20" s="122">
        <v>16</v>
      </c>
      <c r="E20" s="87">
        <v>4588</v>
      </c>
      <c r="F20" s="87">
        <v>6809</v>
      </c>
      <c r="G20" s="87">
        <v>12933</v>
      </c>
      <c r="H20" s="130">
        <v>52.037100000000002</v>
      </c>
      <c r="I20" s="113">
        <v>1.3555999999999999</v>
      </c>
      <c r="J20" s="120">
        <v>150</v>
      </c>
      <c r="K20" s="87">
        <f t="shared" si="0"/>
        <v>9470.9603483999999</v>
      </c>
    </row>
    <row r="21" spans="1:11" x14ac:dyDescent="0.3">
      <c r="A21" s="11">
        <v>74177</v>
      </c>
      <c r="B21" s="116" t="s">
        <v>360</v>
      </c>
      <c r="C21" s="1" t="s">
        <v>227</v>
      </c>
      <c r="D21" s="122">
        <v>33</v>
      </c>
      <c r="E21" s="87">
        <v>473</v>
      </c>
      <c r="F21" s="87">
        <v>2987</v>
      </c>
      <c r="G21" s="87">
        <v>4604</v>
      </c>
      <c r="H21" s="130">
        <v>5.3682999999999996</v>
      </c>
      <c r="I21" s="113">
        <v>1.3555999999999999</v>
      </c>
      <c r="J21" s="120">
        <v>150</v>
      </c>
      <c r="K21" s="87">
        <f t="shared" si="0"/>
        <v>977.05207319999988</v>
      </c>
    </row>
    <row r="22" spans="1:11" x14ac:dyDescent="0.3">
      <c r="A22" s="11">
        <v>23412</v>
      </c>
      <c r="B22" s="114" t="s">
        <v>344</v>
      </c>
      <c r="C22" s="35" t="s">
        <v>2</v>
      </c>
      <c r="D22" s="122">
        <v>11</v>
      </c>
      <c r="E22" s="87">
        <v>4588</v>
      </c>
      <c r="F22" s="87">
        <v>8888</v>
      </c>
      <c r="G22" s="87">
        <v>14370</v>
      </c>
      <c r="H22" s="130">
        <v>52.037100000000002</v>
      </c>
      <c r="I22" s="113">
        <v>1.3555999999999999</v>
      </c>
      <c r="J22" s="120">
        <v>150</v>
      </c>
      <c r="K22" s="87">
        <f t="shared" si="0"/>
        <v>9470.9603483999999</v>
      </c>
    </row>
    <row r="23" spans="1:11" x14ac:dyDescent="0.3">
      <c r="A23" s="9">
        <v>64721</v>
      </c>
      <c r="B23" s="105" t="s">
        <v>349</v>
      </c>
      <c r="C23" s="35" t="s">
        <v>9</v>
      </c>
      <c r="D23" s="122">
        <v>19</v>
      </c>
      <c r="E23" s="87">
        <v>1679</v>
      </c>
      <c r="F23" s="87">
        <v>4705</v>
      </c>
      <c r="G23" s="87">
        <v>9548</v>
      </c>
      <c r="H23" s="130">
        <v>19.042999999999999</v>
      </c>
      <c r="I23" s="113">
        <v>1.3555999999999999</v>
      </c>
      <c r="J23" s="120">
        <v>150</v>
      </c>
      <c r="K23" s="87">
        <f t="shared" si="0"/>
        <v>3465.9021719999996</v>
      </c>
    </row>
    <row r="24" spans="1:11" x14ac:dyDescent="0.3">
      <c r="A24" s="11">
        <v>72125</v>
      </c>
      <c r="B24" s="114" t="s">
        <v>356</v>
      </c>
      <c r="C24" s="35" t="s">
        <v>49</v>
      </c>
      <c r="D24" s="122">
        <v>51</v>
      </c>
      <c r="E24" s="87">
        <v>153</v>
      </c>
      <c r="F24" s="87">
        <v>1594</v>
      </c>
      <c r="G24" s="87">
        <v>2227</v>
      </c>
      <c r="H24" s="130">
        <v>1.7403</v>
      </c>
      <c r="I24" s="113">
        <v>1.3555999999999999</v>
      </c>
      <c r="J24" s="120">
        <v>150</v>
      </c>
      <c r="K24" s="87">
        <f t="shared" si="0"/>
        <v>316.74156119999998</v>
      </c>
    </row>
    <row r="25" spans="1:11" x14ac:dyDescent="0.3">
      <c r="A25" s="9">
        <v>73610</v>
      </c>
      <c r="B25" s="105" t="s">
        <v>361</v>
      </c>
      <c r="C25" s="35" t="s">
        <v>41</v>
      </c>
      <c r="D25" s="122">
        <v>233</v>
      </c>
      <c r="E25" s="87">
        <v>70</v>
      </c>
      <c r="F25" s="87">
        <v>326</v>
      </c>
      <c r="G25" s="87">
        <v>507</v>
      </c>
      <c r="H25" s="130">
        <v>0.78910000000000002</v>
      </c>
      <c r="I25" s="113">
        <v>1.3555999999999999</v>
      </c>
      <c r="J25" s="120">
        <v>150</v>
      </c>
      <c r="K25" s="87">
        <f t="shared" si="0"/>
        <v>143.61935640000002</v>
      </c>
    </row>
    <row r="26" spans="1:11" x14ac:dyDescent="0.3">
      <c r="A26" s="9">
        <v>73222</v>
      </c>
      <c r="B26" s="105" t="s">
        <v>362</v>
      </c>
      <c r="C26" s="35" t="s">
        <v>32</v>
      </c>
      <c r="D26" s="122">
        <v>40</v>
      </c>
      <c r="E26" s="87">
        <v>517</v>
      </c>
      <c r="F26" s="87">
        <v>1862</v>
      </c>
      <c r="G26" s="87">
        <v>3417</v>
      </c>
      <c r="H26" s="130">
        <v>5.8686999999999996</v>
      </c>
      <c r="I26" s="113">
        <v>1.3555999999999999</v>
      </c>
      <c r="J26" s="120">
        <v>150</v>
      </c>
      <c r="K26" s="87">
        <f t="shared" si="0"/>
        <v>1068.1268748</v>
      </c>
    </row>
    <row r="28" spans="1:11" x14ac:dyDescent="0.3">
      <c r="C28" s="59" t="s">
        <v>337</v>
      </c>
      <c r="D28" s="123">
        <v>26444</v>
      </c>
    </row>
    <row r="29" spans="1:11" x14ac:dyDescent="0.3">
      <c r="C29" s="59" t="s">
        <v>299</v>
      </c>
      <c r="D29" s="75">
        <f>SUM(D2:D26)/D28</f>
        <v>0.28206776584480414</v>
      </c>
    </row>
    <row r="31" spans="1:11" x14ac:dyDescent="0.3">
      <c r="C31" s="101" t="s">
        <v>367</v>
      </c>
    </row>
  </sheetData>
  <sheetProtection password="CAF9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pane xSplit="1" ySplit="2" topLeftCell="B6" activePane="bottomRight" state="frozen"/>
      <selection pane="topRight" activeCell="B1" sqref="B1"/>
      <selection pane="bottomLeft" activeCell="A2" sqref="A2"/>
      <selection pane="bottomRight" activeCell="J21" sqref="J21"/>
    </sheetView>
  </sheetViews>
  <sheetFormatPr defaultRowHeight="14.4" x14ac:dyDescent="0.3"/>
  <cols>
    <col min="1" max="1" width="9" style="1" customWidth="1"/>
    <col min="2" max="2" width="51.77734375" style="1" customWidth="1"/>
    <col min="3" max="3" width="10.33203125" style="1" customWidth="1"/>
    <col min="4" max="4" width="8.88671875" style="1"/>
    <col min="5" max="5" width="10.88671875" style="1" bestFit="1" customWidth="1"/>
    <col min="6" max="6" width="5.44140625" style="1" bestFit="1" customWidth="1"/>
    <col min="7" max="7" width="10.5546875" style="1" bestFit="1" customWidth="1"/>
    <col min="8" max="8" width="8.88671875" style="1"/>
    <col min="9" max="9" width="10.6640625" style="1" customWidth="1"/>
    <col min="10" max="10" width="8.88671875" style="1"/>
    <col min="11" max="11" width="10.88671875" style="1" customWidth="1"/>
    <col min="12" max="13" width="8.88671875" style="1"/>
    <col min="14" max="14" width="11.5546875" style="1" bestFit="1" customWidth="1"/>
    <col min="15" max="16384" width="8.88671875" style="1"/>
  </cols>
  <sheetData>
    <row r="2" spans="1:14" ht="43.2" x14ac:dyDescent="0.3">
      <c r="A2" s="51" t="s">
        <v>212</v>
      </c>
      <c r="B2" s="51" t="s">
        <v>27</v>
      </c>
      <c r="C2" s="131" t="s">
        <v>335</v>
      </c>
      <c r="D2" s="131" t="s">
        <v>296</v>
      </c>
      <c r="E2" s="131" t="s">
        <v>1</v>
      </c>
      <c r="F2" s="131" t="s">
        <v>385</v>
      </c>
      <c r="G2" s="131" t="s">
        <v>287</v>
      </c>
      <c r="H2" s="131" t="s">
        <v>369</v>
      </c>
      <c r="I2" s="131" t="s">
        <v>368</v>
      </c>
      <c r="J2" s="146" t="s">
        <v>370</v>
      </c>
      <c r="K2" s="147"/>
      <c r="L2" s="131" t="s">
        <v>371</v>
      </c>
      <c r="M2" s="131" t="s">
        <v>378</v>
      </c>
      <c r="N2" s="131" t="s">
        <v>301</v>
      </c>
    </row>
    <row r="3" spans="1:14" x14ac:dyDescent="0.3">
      <c r="A3" s="131"/>
      <c r="B3" s="131"/>
      <c r="C3" s="131"/>
      <c r="D3" s="131"/>
      <c r="E3" s="131"/>
      <c r="F3" s="131"/>
      <c r="G3" s="131"/>
      <c r="H3" s="131"/>
      <c r="I3" s="131"/>
      <c r="J3" s="138" t="s">
        <v>376</v>
      </c>
      <c r="K3" s="138" t="s">
        <v>377</v>
      </c>
      <c r="L3" s="131"/>
      <c r="M3" s="131"/>
      <c r="N3" s="131"/>
    </row>
    <row r="4" spans="1:14" x14ac:dyDescent="0.3">
      <c r="A4" s="99">
        <v>460</v>
      </c>
      <c r="B4" s="82" t="s">
        <v>213</v>
      </c>
      <c r="C4" s="133">
        <v>20</v>
      </c>
      <c r="D4" s="134">
        <v>24991</v>
      </c>
      <c r="E4" s="134">
        <v>68366</v>
      </c>
      <c r="F4" s="134"/>
      <c r="G4" s="131"/>
      <c r="H4" s="135">
        <v>4.0221</v>
      </c>
      <c r="I4" s="131">
        <v>1.3555999999999999</v>
      </c>
      <c r="J4" s="132">
        <v>3737.71</v>
      </c>
      <c r="K4" s="132">
        <v>1632.57</v>
      </c>
      <c r="L4" s="136">
        <v>429.31</v>
      </c>
      <c r="M4" s="139">
        <v>1.2316</v>
      </c>
      <c r="N4" s="134">
        <f t="shared" ref="N4:N14" si="0">(((J4*0.688)*I4+(K4*M4))*H4)+((L4*I4)*M4)*H4</f>
        <v>24990.982132950041</v>
      </c>
    </row>
    <row r="5" spans="1:14" ht="28.8" x14ac:dyDescent="0.3">
      <c r="A5" s="100">
        <v>494</v>
      </c>
      <c r="B5" s="82" t="s">
        <v>215</v>
      </c>
      <c r="C5" s="133">
        <v>10</v>
      </c>
      <c r="D5" s="134">
        <v>9365</v>
      </c>
      <c r="E5" s="134">
        <v>28025</v>
      </c>
      <c r="F5" s="134"/>
      <c r="G5" s="131"/>
      <c r="H5" s="135">
        <v>1.5073000000000001</v>
      </c>
      <c r="I5" s="131">
        <v>1.3555999999999999</v>
      </c>
      <c r="J5" s="132">
        <v>3737.71</v>
      </c>
      <c r="K5" s="132">
        <v>1632.57</v>
      </c>
      <c r="L5" s="136">
        <v>429.31</v>
      </c>
      <c r="M5" s="139">
        <v>1.2316</v>
      </c>
      <c r="N5" s="134">
        <f t="shared" si="0"/>
        <v>9365.4825511537747</v>
      </c>
    </row>
    <row r="6" spans="1:14" x14ac:dyDescent="0.3">
      <c r="A6" s="99">
        <v>473</v>
      </c>
      <c r="B6" s="82" t="s">
        <v>214</v>
      </c>
      <c r="C6" s="133">
        <v>8</v>
      </c>
      <c r="D6" s="134">
        <v>13954</v>
      </c>
      <c r="E6" s="134">
        <v>32870</v>
      </c>
      <c r="F6" s="141">
        <v>1.5</v>
      </c>
      <c r="G6" s="142">
        <f t="shared" ref="G6:G14" si="1">F6*$C$23</f>
        <v>29488.5</v>
      </c>
      <c r="H6" s="135">
        <v>2.2458</v>
      </c>
      <c r="I6" s="131">
        <v>1.3555999999999999</v>
      </c>
      <c r="J6" s="136">
        <v>3737.71</v>
      </c>
      <c r="K6" s="136">
        <v>1632.57</v>
      </c>
      <c r="L6" s="136">
        <v>429.31</v>
      </c>
      <c r="M6" s="139">
        <v>1.2316</v>
      </c>
      <c r="N6" s="134">
        <f t="shared" si="0"/>
        <v>13954.09056815574</v>
      </c>
    </row>
    <row r="7" spans="1:14" ht="28.8" x14ac:dyDescent="0.3">
      <c r="A7" s="100">
        <v>493</v>
      </c>
      <c r="B7" s="82" t="s">
        <v>216</v>
      </c>
      <c r="C7" s="133">
        <v>5</v>
      </c>
      <c r="D7" s="134">
        <v>12409</v>
      </c>
      <c r="E7" s="134">
        <v>49941</v>
      </c>
      <c r="F7" s="141">
        <v>4</v>
      </c>
      <c r="G7" s="142">
        <f t="shared" si="1"/>
        <v>78636</v>
      </c>
      <c r="H7" s="135">
        <v>1.9971000000000001</v>
      </c>
      <c r="I7" s="131">
        <v>1.3555999999999999</v>
      </c>
      <c r="J7" s="136">
        <v>3737.71</v>
      </c>
      <c r="K7" s="136">
        <v>1632.57</v>
      </c>
      <c r="L7" s="136">
        <v>429.31</v>
      </c>
      <c r="M7" s="139">
        <v>1.2316</v>
      </c>
      <c r="N7" s="134">
        <f t="shared" si="0"/>
        <v>12408.813907589201</v>
      </c>
    </row>
    <row r="8" spans="1:14" ht="28.8" x14ac:dyDescent="0.3">
      <c r="A8" s="100">
        <v>470</v>
      </c>
      <c r="B8" s="82" t="s">
        <v>217</v>
      </c>
      <c r="C8" s="133">
        <v>6</v>
      </c>
      <c r="D8" s="134">
        <v>13336</v>
      </c>
      <c r="E8" s="134">
        <v>38458</v>
      </c>
      <c r="F8" s="141">
        <v>3.1</v>
      </c>
      <c r="G8" s="142">
        <f t="shared" si="1"/>
        <v>60942.9</v>
      </c>
      <c r="H8" s="135">
        <v>2.1463000000000001</v>
      </c>
      <c r="I8" s="131">
        <v>1.3555999999999999</v>
      </c>
      <c r="J8" s="136">
        <v>3737.71</v>
      </c>
      <c r="K8" s="136">
        <v>1632.57</v>
      </c>
      <c r="L8" s="136">
        <v>429.31</v>
      </c>
      <c r="M8" s="139">
        <v>1.2316</v>
      </c>
      <c r="N8" s="134">
        <f t="shared" si="0"/>
        <v>13335.855635600974</v>
      </c>
    </row>
    <row r="9" spans="1:14" x14ac:dyDescent="0.3">
      <c r="A9" s="100">
        <v>491</v>
      </c>
      <c r="B9" s="82" t="s">
        <v>218</v>
      </c>
      <c r="C9" s="133">
        <v>13</v>
      </c>
      <c r="D9" s="134">
        <v>6768</v>
      </c>
      <c r="E9" s="134">
        <v>17713</v>
      </c>
      <c r="F9" s="141">
        <v>1.9</v>
      </c>
      <c r="G9" s="142">
        <f t="shared" si="1"/>
        <v>37352.1</v>
      </c>
      <c r="H9" s="137">
        <v>1.0892999999999999</v>
      </c>
      <c r="I9" s="131">
        <v>1.3555999999999999</v>
      </c>
      <c r="J9" s="136">
        <v>3737.71</v>
      </c>
      <c r="K9" s="136">
        <v>1632.57</v>
      </c>
      <c r="L9" s="136">
        <v>429.31</v>
      </c>
      <c r="M9" s="139">
        <v>1.2316</v>
      </c>
      <c r="N9" s="134">
        <f t="shared" si="0"/>
        <v>6768.2744927829935</v>
      </c>
    </row>
    <row r="10" spans="1:14" x14ac:dyDescent="0.3">
      <c r="A10" s="100">
        <v>603</v>
      </c>
      <c r="B10" s="82" t="s">
        <v>219</v>
      </c>
      <c r="C10" s="133">
        <v>140</v>
      </c>
      <c r="D10" s="134">
        <v>5221</v>
      </c>
      <c r="E10" s="134">
        <v>14381</v>
      </c>
      <c r="F10" s="141">
        <v>3.6</v>
      </c>
      <c r="G10" s="142">
        <f t="shared" si="1"/>
        <v>70772.400000000009</v>
      </c>
      <c r="H10" s="135">
        <v>0.84019999999999995</v>
      </c>
      <c r="I10" s="131">
        <v>1.3555999999999999</v>
      </c>
      <c r="J10" s="136">
        <v>3737.71</v>
      </c>
      <c r="K10" s="136">
        <v>1632.57</v>
      </c>
      <c r="L10" s="136">
        <v>429.31</v>
      </c>
      <c r="M10" s="139">
        <v>1.2316</v>
      </c>
      <c r="N10" s="134">
        <f t="shared" si="0"/>
        <v>5220.5124656534208</v>
      </c>
    </row>
    <row r="11" spans="1:14" x14ac:dyDescent="0.3">
      <c r="A11" s="82">
        <v>472</v>
      </c>
      <c r="B11" s="82" t="s">
        <v>372</v>
      </c>
      <c r="C11" s="133">
        <v>3</v>
      </c>
      <c r="D11" s="134">
        <v>18198</v>
      </c>
      <c r="E11" s="131"/>
      <c r="F11" s="140">
        <v>2.5</v>
      </c>
      <c r="G11" s="142">
        <f t="shared" si="1"/>
        <v>49147.5</v>
      </c>
      <c r="H11" s="135">
        <v>2.9287999999999998</v>
      </c>
      <c r="I11" s="131">
        <v>1.3555999999999999</v>
      </c>
      <c r="J11" s="136">
        <v>3737.71</v>
      </c>
      <c r="K11" s="136">
        <v>1632.57</v>
      </c>
      <c r="L11" s="136">
        <v>429.31</v>
      </c>
      <c r="M11" s="139">
        <v>1.2316</v>
      </c>
      <c r="N11" s="134">
        <f t="shared" si="0"/>
        <v>18197.853974536705</v>
      </c>
    </row>
    <row r="12" spans="1:14" ht="28.8" x14ac:dyDescent="0.3">
      <c r="A12" s="82">
        <v>490</v>
      </c>
      <c r="B12" s="82" t="s">
        <v>373</v>
      </c>
      <c r="C12" s="133">
        <v>4</v>
      </c>
      <c r="D12" s="134">
        <v>11709</v>
      </c>
      <c r="E12" s="131"/>
      <c r="F12" s="140">
        <v>3.4</v>
      </c>
      <c r="G12" s="142">
        <f t="shared" si="1"/>
        <v>66840.599999999991</v>
      </c>
      <c r="H12" s="135">
        <v>1.8845000000000001</v>
      </c>
      <c r="I12" s="131">
        <v>1.3555999999999999</v>
      </c>
      <c r="J12" s="136">
        <v>3737.71</v>
      </c>
      <c r="K12" s="136">
        <v>1632.57</v>
      </c>
      <c r="L12" s="136">
        <v>429.31</v>
      </c>
      <c r="M12" s="139">
        <v>1.2316</v>
      </c>
      <c r="N12" s="134">
        <f t="shared" si="0"/>
        <v>11709.183220095063</v>
      </c>
    </row>
    <row r="13" spans="1:14" x14ac:dyDescent="0.3">
      <c r="A13" s="82">
        <v>552</v>
      </c>
      <c r="B13" s="82" t="s">
        <v>374</v>
      </c>
      <c r="C13" s="133">
        <v>4</v>
      </c>
      <c r="D13" s="134">
        <v>5261</v>
      </c>
      <c r="E13" s="131"/>
      <c r="F13" s="140">
        <v>3.2</v>
      </c>
      <c r="G13" s="142">
        <f t="shared" si="1"/>
        <v>62908.800000000003</v>
      </c>
      <c r="H13" s="135">
        <v>0.84670000000000001</v>
      </c>
      <c r="I13" s="131">
        <v>1.3555999999999999</v>
      </c>
      <c r="J13" s="136">
        <v>3737.71</v>
      </c>
      <c r="K13" s="136">
        <v>1632.57</v>
      </c>
      <c r="L13" s="136">
        <v>429.31</v>
      </c>
      <c r="M13" s="139">
        <v>1.2316</v>
      </c>
      <c r="N13" s="134">
        <f t="shared" si="0"/>
        <v>5260.8996723027276</v>
      </c>
    </row>
    <row r="14" spans="1:14" x14ac:dyDescent="0.3">
      <c r="A14" s="82">
        <v>505</v>
      </c>
      <c r="B14" s="82" t="s">
        <v>375</v>
      </c>
      <c r="C14" s="133">
        <v>4</v>
      </c>
      <c r="D14" s="134">
        <v>7501</v>
      </c>
      <c r="E14" s="131"/>
      <c r="F14" s="140">
        <v>2.7</v>
      </c>
      <c r="G14" s="142">
        <f t="shared" si="1"/>
        <v>53079.3</v>
      </c>
      <c r="H14" s="135">
        <v>1.2072000000000001</v>
      </c>
      <c r="I14" s="131">
        <v>1.3555999999999999</v>
      </c>
      <c r="J14" s="136">
        <v>3737.71</v>
      </c>
      <c r="K14" s="136">
        <v>1632.57</v>
      </c>
      <c r="L14" s="136">
        <v>429.31</v>
      </c>
      <c r="M14" s="139">
        <v>1.2316</v>
      </c>
      <c r="N14" s="134">
        <f t="shared" si="0"/>
        <v>7500.8362872373364</v>
      </c>
    </row>
    <row r="16" spans="1:14" x14ac:dyDescent="0.3">
      <c r="B16" s="59" t="s">
        <v>336</v>
      </c>
      <c r="C16" s="92">
        <v>624</v>
      </c>
    </row>
    <row r="17" spans="2:3" x14ac:dyDescent="0.3">
      <c r="B17" s="59" t="s">
        <v>299</v>
      </c>
      <c r="C17" s="75">
        <f>SUM(C4:C14)/C16</f>
        <v>0.34775641025641024</v>
      </c>
    </row>
    <row r="19" spans="2:3" x14ac:dyDescent="0.3">
      <c r="B19" s="101" t="s">
        <v>379</v>
      </c>
    </row>
    <row r="20" spans="2:3" x14ac:dyDescent="0.3">
      <c r="B20" s="101" t="s">
        <v>380</v>
      </c>
    </row>
    <row r="21" spans="2:3" x14ac:dyDescent="0.3">
      <c r="B21" s="101" t="s">
        <v>381</v>
      </c>
    </row>
    <row r="22" spans="2:3" x14ac:dyDescent="0.3">
      <c r="B22" s="1" t="s">
        <v>382</v>
      </c>
    </row>
    <row r="23" spans="2:3" x14ac:dyDescent="0.3">
      <c r="B23" s="61" t="s">
        <v>383</v>
      </c>
      <c r="C23" s="134">
        <v>19659</v>
      </c>
    </row>
    <row r="24" spans="2:3" x14ac:dyDescent="0.3">
      <c r="B24" s="61" t="s">
        <v>384</v>
      </c>
      <c r="C24" s="134">
        <v>32654</v>
      </c>
    </row>
  </sheetData>
  <sheetProtection password="CAF9" sheet="1" objects="1" scenarios="1"/>
  <mergeCells count="1">
    <mergeCell ref="J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32" activePane="bottomLeft" state="frozen"/>
      <selection pane="bottomLeft" activeCell="A34" sqref="A34"/>
    </sheetView>
  </sheetViews>
  <sheetFormatPr defaultRowHeight="14.4" x14ac:dyDescent="0.3"/>
  <cols>
    <col min="1" max="1" width="51.77734375" customWidth="1"/>
    <col min="2" max="2" width="13.44140625" customWidth="1"/>
    <col min="4" max="4" width="13.44140625" customWidth="1"/>
  </cols>
  <sheetData>
    <row r="1" spans="1:7" ht="28.8" x14ac:dyDescent="0.3">
      <c r="A1" s="51" t="s">
        <v>237</v>
      </c>
      <c r="B1" s="59" t="s">
        <v>297</v>
      </c>
      <c r="C1" s="59" t="s">
        <v>296</v>
      </c>
      <c r="D1" s="82" t="s">
        <v>1</v>
      </c>
      <c r="E1" s="82" t="s">
        <v>287</v>
      </c>
      <c r="F1" s="82" t="s">
        <v>300</v>
      </c>
      <c r="G1" s="82" t="s">
        <v>301</v>
      </c>
    </row>
    <row r="2" spans="1:7" x14ac:dyDescent="0.3">
      <c r="A2" s="64" t="s">
        <v>238</v>
      </c>
      <c r="B2" s="127">
        <v>497</v>
      </c>
      <c r="C2" s="112"/>
      <c r="D2" s="126">
        <v>597</v>
      </c>
      <c r="E2" s="112"/>
      <c r="F2" s="110"/>
      <c r="G2" s="112"/>
    </row>
    <row r="3" spans="1:7" x14ac:dyDescent="0.3">
      <c r="A3" s="64" t="s">
        <v>239</v>
      </c>
      <c r="B3" s="127">
        <v>590</v>
      </c>
      <c r="C3" s="112"/>
      <c r="D3" s="126">
        <v>314</v>
      </c>
      <c r="E3" s="112"/>
      <c r="F3" s="110"/>
      <c r="G3" s="112"/>
    </row>
    <row r="4" spans="1:7" x14ac:dyDescent="0.3">
      <c r="A4" s="63" t="s">
        <v>240</v>
      </c>
      <c r="B4" s="127">
        <v>627</v>
      </c>
      <c r="C4" s="112"/>
      <c r="D4" s="126">
        <v>271</v>
      </c>
      <c r="E4" s="112"/>
      <c r="F4" s="110"/>
      <c r="G4" s="112"/>
    </row>
    <row r="5" spans="1:7" x14ac:dyDescent="0.3">
      <c r="A5" s="63" t="s">
        <v>241</v>
      </c>
      <c r="B5" s="127">
        <v>397</v>
      </c>
      <c r="C5" s="112"/>
      <c r="D5" s="126">
        <v>419</v>
      </c>
      <c r="E5" s="112"/>
      <c r="F5" s="110"/>
      <c r="G5" s="112"/>
    </row>
    <row r="6" spans="1:7" x14ac:dyDescent="0.3">
      <c r="A6" s="63" t="s">
        <v>242</v>
      </c>
      <c r="B6" s="127">
        <v>4736</v>
      </c>
      <c r="C6" s="112"/>
      <c r="D6" s="126">
        <v>34</v>
      </c>
      <c r="E6" s="112"/>
      <c r="F6" s="110"/>
      <c r="G6" s="112"/>
    </row>
    <row r="7" spans="1:7" x14ac:dyDescent="0.3">
      <c r="A7" s="64" t="s">
        <v>243</v>
      </c>
      <c r="B7" s="127">
        <v>835</v>
      </c>
      <c r="C7" s="112"/>
      <c r="D7" s="126">
        <v>153</v>
      </c>
      <c r="E7" s="112"/>
      <c r="F7" s="110"/>
      <c r="G7" s="112"/>
    </row>
    <row r="8" spans="1:7" x14ac:dyDescent="0.3">
      <c r="A8" s="64" t="s">
        <v>244</v>
      </c>
      <c r="B8" s="127">
        <v>425</v>
      </c>
      <c r="C8" s="112"/>
      <c r="D8" s="126">
        <v>248</v>
      </c>
      <c r="E8" s="112"/>
      <c r="F8" s="110"/>
      <c r="G8" s="112"/>
    </row>
    <row r="9" spans="1:7" x14ac:dyDescent="0.3">
      <c r="A9" s="64" t="s">
        <v>245</v>
      </c>
      <c r="B9" s="127">
        <v>1659</v>
      </c>
      <c r="C9" s="112"/>
      <c r="D9" s="126">
        <v>61</v>
      </c>
      <c r="E9" s="112"/>
      <c r="F9" s="110"/>
      <c r="G9" s="112"/>
    </row>
    <row r="10" spans="1:7" x14ac:dyDescent="0.3">
      <c r="A10" s="64" t="s">
        <v>246</v>
      </c>
      <c r="B10" s="127">
        <v>1032</v>
      </c>
      <c r="C10" s="112"/>
      <c r="D10" s="126">
        <v>98</v>
      </c>
      <c r="E10" s="112"/>
      <c r="F10" s="110"/>
      <c r="G10" s="112"/>
    </row>
    <row r="11" spans="1:7" x14ac:dyDescent="0.3">
      <c r="A11" s="63" t="s">
        <v>247</v>
      </c>
      <c r="B11" s="127">
        <v>451</v>
      </c>
      <c r="C11" s="112"/>
      <c r="D11" s="126">
        <v>215</v>
      </c>
      <c r="E11" s="112"/>
      <c r="F11" s="110"/>
      <c r="G11" s="112"/>
    </row>
    <row r="12" spans="1:7" x14ac:dyDescent="0.3">
      <c r="A12" s="64" t="s">
        <v>248</v>
      </c>
      <c r="B12" s="127">
        <v>267</v>
      </c>
      <c r="C12" s="112"/>
      <c r="D12" s="126">
        <v>317</v>
      </c>
      <c r="E12" s="112"/>
      <c r="F12" s="110"/>
      <c r="G12" s="112"/>
    </row>
    <row r="13" spans="1:7" x14ac:dyDescent="0.3">
      <c r="A13" s="63" t="s">
        <v>249</v>
      </c>
      <c r="B13" s="127">
        <v>1417</v>
      </c>
      <c r="C13" s="112"/>
      <c r="D13" s="126">
        <v>57</v>
      </c>
      <c r="E13" s="112"/>
      <c r="F13" s="110"/>
      <c r="G13" s="112"/>
    </row>
    <row r="14" spans="1:7" x14ac:dyDescent="0.3">
      <c r="A14" s="63" t="s">
        <v>250</v>
      </c>
      <c r="B14" s="127">
        <v>680</v>
      </c>
      <c r="C14" s="112"/>
      <c r="D14" s="126">
        <v>105</v>
      </c>
      <c r="E14" s="112"/>
      <c r="F14" s="110"/>
      <c r="G14" s="112"/>
    </row>
    <row r="15" spans="1:7" x14ac:dyDescent="0.3">
      <c r="A15" s="64" t="s">
        <v>251</v>
      </c>
      <c r="B15" s="127">
        <v>175</v>
      </c>
      <c r="C15" s="112"/>
      <c r="D15" s="126">
        <v>344</v>
      </c>
      <c r="E15" s="112"/>
      <c r="F15" s="110"/>
      <c r="G15" s="112"/>
    </row>
    <row r="16" spans="1:7" x14ac:dyDescent="0.3">
      <c r="A16" s="64" t="s">
        <v>252</v>
      </c>
      <c r="B16" s="127">
        <v>964</v>
      </c>
      <c r="C16" s="112"/>
      <c r="D16" s="126">
        <v>60</v>
      </c>
      <c r="E16" s="112"/>
      <c r="F16" s="110"/>
      <c r="G16" s="112"/>
    </row>
    <row r="17" spans="1:7" x14ac:dyDescent="0.3">
      <c r="A17" s="63" t="s">
        <v>253</v>
      </c>
      <c r="B17" s="127">
        <v>421</v>
      </c>
      <c r="C17" s="112"/>
      <c r="D17" s="126">
        <v>137</v>
      </c>
      <c r="E17" s="112"/>
      <c r="F17" s="110"/>
      <c r="G17" s="112"/>
    </row>
    <row r="18" spans="1:7" x14ac:dyDescent="0.3">
      <c r="A18" s="64" t="s">
        <v>254</v>
      </c>
      <c r="B18" s="127">
        <v>429</v>
      </c>
      <c r="C18" s="112"/>
      <c r="D18" s="126">
        <v>125</v>
      </c>
      <c r="E18" s="112"/>
      <c r="F18" s="110"/>
      <c r="G18" s="112"/>
    </row>
    <row r="19" spans="1:7" x14ac:dyDescent="0.3">
      <c r="A19" s="63" t="s">
        <v>255</v>
      </c>
      <c r="B19" s="127">
        <v>402</v>
      </c>
      <c r="C19" s="112"/>
      <c r="D19" s="126">
        <v>123</v>
      </c>
      <c r="E19" s="112"/>
      <c r="F19" s="110"/>
      <c r="G19" s="112"/>
    </row>
    <row r="20" spans="1:7" x14ac:dyDescent="0.3">
      <c r="A20" s="63" t="s">
        <v>256</v>
      </c>
      <c r="B20" s="127">
        <v>195</v>
      </c>
      <c r="C20" s="112"/>
      <c r="D20" s="126">
        <v>243</v>
      </c>
      <c r="E20" s="112"/>
      <c r="F20" s="110"/>
      <c r="G20" s="112"/>
    </row>
    <row r="21" spans="1:7" x14ac:dyDescent="0.3">
      <c r="A21" s="63" t="s">
        <v>257</v>
      </c>
      <c r="B21" s="127">
        <v>36</v>
      </c>
      <c r="C21" s="112"/>
      <c r="D21" s="126">
        <v>1192</v>
      </c>
      <c r="E21" s="112"/>
      <c r="F21" s="110"/>
      <c r="G21" s="112"/>
    </row>
    <row r="22" spans="1:7" x14ac:dyDescent="0.3">
      <c r="A22" s="63" t="s">
        <v>258</v>
      </c>
      <c r="B22" s="127">
        <v>23</v>
      </c>
      <c r="C22" s="112"/>
      <c r="D22" s="126">
        <v>1850</v>
      </c>
      <c r="E22" s="112"/>
      <c r="F22" s="110"/>
      <c r="G22" s="112"/>
    </row>
    <row r="23" spans="1:7" x14ac:dyDescent="0.3">
      <c r="A23" s="63" t="s">
        <v>259</v>
      </c>
      <c r="B23" s="127">
        <v>199</v>
      </c>
      <c r="C23" s="112"/>
      <c r="D23" s="126">
        <v>193</v>
      </c>
      <c r="E23" s="112"/>
      <c r="F23" s="110"/>
      <c r="G23" s="112"/>
    </row>
    <row r="24" spans="1:7" x14ac:dyDescent="0.3">
      <c r="A24" s="63" t="s">
        <v>260</v>
      </c>
      <c r="B24" s="127">
        <v>56</v>
      </c>
      <c r="C24" s="112"/>
      <c r="D24" s="126">
        <v>675</v>
      </c>
      <c r="E24" s="112"/>
      <c r="F24" s="110"/>
      <c r="G24" s="112"/>
    </row>
    <row r="25" spans="1:7" x14ac:dyDescent="0.3">
      <c r="A25" s="63" t="s">
        <v>261</v>
      </c>
      <c r="B25" s="127">
        <v>56</v>
      </c>
      <c r="C25" s="112"/>
      <c r="D25" s="126">
        <v>661</v>
      </c>
      <c r="E25" s="112"/>
      <c r="F25" s="110"/>
      <c r="G25" s="112"/>
    </row>
    <row r="26" spans="1:7" x14ac:dyDescent="0.3">
      <c r="A26" s="63" t="s">
        <v>262</v>
      </c>
      <c r="B26" s="127">
        <v>26</v>
      </c>
      <c r="C26" s="112"/>
      <c r="D26" s="126">
        <v>1396</v>
      </c>
      <c r="E26" s="112"/>
      <c r="F26" s="110"/>
      <c r="G26" s="112"/>
    </row>
    <row r="27" spans="1:7" x14ac:dyDescent="0.3">
      <c r="A27" s="63" t="s">
        <v>263</v>
      </c>
      <c r="B27" s="127">
        <v>24</v>
      </c>
      <c r="C27" s="112"/>
      <c r="D27" s="126">
        <v>1459</v>
      </c>
      <c r="E27" s="112"/>
      <c r="F27" s="110"/>
      <c r="G27" s="112"/>
    </row>
    <row r="28" spans="1:7" x14ac:dyDescent="0.3">
      <c r="A28" s="64" t="s">
        <v>264</v>
      </c>
      <c r="B28" s="127">
        <v>147</v>
      </c>
      <c r="C28" s="112"/>
      <c r="D28" s="126">
        <v>230</v>
      </c>
      <c r="E28" s="112"/>
      <c r="F28" s="110"/>
      <c r="G28" s="112"/>
    </row>
    <row r="29" spans="1:7" x14ac:dyDescent="0.3">
      <c r="A29" s="63" t="s">
        <v>265</v>
      </c>
      <c r="B29" s="127">
        <v>143</v>
      </c>
      <c r="C29" s="112"/>
      <c r="D29" s="126">
        <v>232</v>
      </c>
      <c r="E29" s="112"/>
      <c r="F29" s="110"/>
      <c r="G29" s="112"/>
    </row>
    <row r="30" spans="1:7" x14ac:dyDescent="0.3">
      <c r="A30" s="63" t="s">
        <v>266</v>
      </c>
      <c r="B30" s="127">
        <v>61</v>
      </c>
      <c r="C30" s="112"/>
      <c r="D30" s="126">
        <v>503</v>
      </c>
      <c r="E30" s="112"/>
      <c r="F30" s="110"/>
      <c r="G30" s="112"/>
    </row>
    <row r="31" spans="1:7" x14ac:dyDescent="0.3">
      <c r="A31" s="63" t="s">
        <v>267</v>
      </c>
      <c r="B31" s="127">
        <v>13</v>
      </c>
      <c r="C31" s="112"/>
      <c r="D31" s="126">
        <v>2209</v>
      </c>
      <c r="E31" s="112"/>
      <c r="F31" s="110"/>
      <c r="G31" s="112"/>
    </row>
    <row r="32" spans="1:7" x14ac:dyDescent="0.3">
      <c r="A32" s="63" t="s">
        <v>268</v>
      </c>
      <c r="B32" s="127">
        <v>59</v>
      </c>
      <c r="C32" s="112"/>
      <c r="D32" s="126">
        <v>466</v>
      </c>
      <c r="E32" s="112"/>
      <c r="F32" s="110"/>
      <c r="G32" s="112"/>
    </row>
    <row r="33" spans="1:7" x14ac:dyDescent="0.3">
      <c r="A33" s="63" t="s">
        <v>269</v>
      </c>
      <c r="B33" s="127">
        <v>20</v>
      </c>
      <c r="C33" s="112"/>
      <c r="D33" s="126">
        <v>1371</v>
      </c>
      <c r="E33" s="112"/>
      <c r="F33" s="110"/>
      <c r="G33" s="112"/>
    </row>
    <row r="34" spans="1:7" x14ac:dyDescent="0.3">
      <c r="A34" s="63" t="s">
        <v>270</v>
      </c>
      <c r="B34" s="127">
        <v>336</v>
      </c>
      <c r="C34" s="112"/>
      <c r="D34" s="126">
        <v>74</v>
      </c>
      <c r="E34" s="112"/>
      <c r="F34" s="110"/>
      <c r="G34" s="112"/>
    </row>
    <row r="35" spans="1:7" x14ac:dyDescent="0.3">
      <c r="A35" s="63" t="s">
        <v>271</v>
      </c>
      <c r="B35" s="127">
        <v>37</v>
      </c>
      <c r="C35" s="112"/>
      <c r="D35" s="126">
        <v>666</v>
      </c>
      <c r="E35" s="112"/>
      <c r="F35" s="110"/>
      <c r="G35" s="112"/>
    </row>
    <row r="36" spans="1:7" x14ac:dyDescent="0.3">
      <c r="A36" s="63" t="s">
        <v>272</v>
      </c>
      <c r="B36" s="127">
        <v>91</v>
      </c>
      <c r="C36" s="112"/>
      <c r="D36" s="126">
        <v>268</v>
      </c>
      <c r="E36" s="112"/>
      <c r="F36" s="110"/>
      <c r="G36" s="112"/>
    </row>
    <row r="37" spans="1:7" x14ac:dyDescent="0.3">
      <c r="A37" s="64" t="s">
        <v>273</v>
      </c>
      <c r="B37" s="127">
        <v>161</v>
      </c>
      <c r="C37" s="112"/>
      <c r="D37" s="126">
        <v>150</v>
      </c>
      <c r="E37" s="112"/>
      <c r="F37" s="110"/>
      <c r="G37" s="112"/>
    </row>
    <row r="38" spans="1:7" x14ac:dyDescent="0.3">
      <c r="A38" s="64" t="s">
        <v>274</v>
      </c>
      <c r="B38" s="127">
        <v>503</v>
      </c>
      <c r="C38" s="112"/>
      <c r="D38" s="126">
        <v>48</v>
      </c>
      <c r="E38" s="112"/>
      <c r="F38" s="110"/>
      <c r="G38" s="112"/>
    </row>
    <row r="39" spans="1:7" x14ac:dyDescent="0.3">
      <c r="A39" s="64" t="s">
        <v>275</v>
      </c>
      <c r="B39" s="127">
        <v>105</v>
      </c>
      <c r="C39" s="112"/>
      <c r="D39" s="126">
        <v>219</v>
      </c>
      <c r="E39" s="112"/>
      <c r="F39" s="110"/>
      <c r="G39" s="112"/>
    </row>
    <row r="40" spans="1:7" x14ac:dyDescent="0.3">
      <c r="A40" s="63" t="s">
        <v>276</v>
      </c>
      <c r="B40" s="127">
        <v>128</v>
      </c>
      <c r="C40" s="112"/>
      <c r="D40" s="126">
        <v>162</v>
      </c>
      <c r="E40" s="112"/>
      <c r="F40" s="110"/>
      <c r="G40" s="112"/>
    </row>
    <row r="41" spans="1:7" x14ac:dyDescent="0.3">
      <c r="A41" s="63" t="s">
        <v>277</v>
      </c>
      <c r="B41" s="127">
        <v>48</v>
      </c>
      <c r="C41" s="112"/>
      <c r="D41" s="126">
        <v>426</v>
      </c>
      <c r="E41" s="112"/>
      <c r="F41" s="110"/>
      <c r="G41" s="112"/>
    </row>
    <row r="42" spans="1:7" x14ac:dyDescent="0.3">
      <c r="A42" s="63" t="s">
        <v>278</v>
      </c>
      <c r="B42" s="127">
        <v>25</v>
      </c>
      <c r="C42" s="112"/>
      <c r="D42" s="126">
        <v>787</v>
      </c>
      <c r="E42" s="112"/>
      <c r="F42" s="110"/>
      <c r="G42" s="112"/>
    </row>
    <row r="43" spans="1:7" x14ac:dyDescent="0.3">
      <c r="A43" s="63" t="s">
        <v>279</v>
      </c>
      <c r="B43" s="127">
        <v>71</v>
      </c>
      <c r="C43" s="112"/>
      <c r="D43" s="126">
        <v>251</v>
      </c>
      <c r="E43" s="112"/>
      <c r="F43" s="110"/>
      <c r="G43" s="112"/>
    </row>
    <row r="44" spans="1:7" x14ac:dyDescent="0.3">
      <c r="A44" s="64" t="s">
        <v>280</v>
      </c>
      <c r="B44" s="127">
        <v>26</v>
      </c>
      <c r="C44" s="112"/>
      <c r="D44" s="126">
        <v>609</v>
      </c>
      <c r="E44" s="112"/>
      <c r="F44" s="110"/>
      <c r="G44" s="112"/>
    </row>
    <row r="45" spans="1:7" x14ac:dyDescent="0.3">
      <c r="A45" s="64" t="s">
        <v>281</v>
      </c>
      <c r="B45" s="127">
        <v>207</v>
      </c>
      <c r="C45" s="112"/>
      <c r="D45" s="126">
        <v>71</v>
      </c>
      <c r="E45" s="112"/>
      <c r="F45" s="110"/>
      <c r="G45" s="112"/>
    </row>
    <row r="46" spans="1:7" x14ac:dyDescent="0.3">
      <c r="A46" s="63" t="s">
        <v>282</v>
      </c>
      <c r="B46" s="127">
        <v>587</v>
      </c>
      <c r="C46" s="112"/>
      <c r="D46" s="126">
        <v>24</v>
      </c>
      <c r="E46" s="112"/>
      <c r="F46" s="110"/>
      <c r="G46" s="112"/>
    </row>
    <row r="47" spans="1:7" x14ac:dyDescent="0.3">
      <c r="A47" s="64" t="s">
        <v>283</v>
      </c>
      <c r="B47" s="127">
        <v>70</v>
      </c>
      <c r="C47" s="112"/>
      <c r="D47" s="126">
        <v>199</v>
      </c>
      <c r="E47" s="112"/>
      <c r="F47" s="110"/>
      <c r="G47" s="112"/>
    </row>
    <row r="48" spans="1:7" x14ac:dyDescent="0.3">
      <c r="A48" s="64" t="s">
        <v>284</v>
      </c>
      <c r="B48" s="127">
        <v>813</v>
      </c>
      <c r="C48" s="112"/>
      <c r="D48" s="126">
        <v>17</v>
      </c>
      <c r="E48" s="112"/>
      <c r="F48" s="110"/>
      <c r="G48" s="112"/>
    </row>
    <row r="49" spans="1:7" x14ac:dyDescent="0.3">
      <c r="A49" s="63" t="s">
        <v>285</v>
      </c>
      <c r="B49" s="127">
        <v>29</v>
      </c>
      <c r="C49" s="112"/>
      <c r="D49" s="126">
        <v>465</v>
      </c>
      <c r="E49" s="112"/>
      <c r="F49" s="110"/>
      <c r="G49" s="112"/>
    </row>
    <row r="50" spans="1:7" x14ac:dyDescent="0.3">
      <c r="A50" s="63" t="s">
        <v>286</v>
      </c>
      <c r="B50" s="127">
        <v>184</v>
      </c>
      <c r="C50" s="112"/>
      <c r="D50" s="126">
        <v>68</v>
      </c>
      <c r="E50" s="112"/>
      <c r="F50" s="110"/>
      <c r="G50" s="112"/>
    </row>
    <row r="52" spans="1:7" x14ac:dyDescent="0.3">
      <c r="A52" s="59" t="s">
        <v>337</v>
      </c>
      <c r="B52" s="128">
        <v>30792</v>
      </c>
    </row>
    <row r="53" spans="1:7" x14ac:dyDescent="0.3">
      <c r="A53" s="59" t="s">
        <v>299</v>
      </c>
      <c r="B53" s="75">
        <f>SUM(B26:B50)/B52</f>
        <v>0.1271109379059496</v>
      </c>
    </row>
  </sheetData>
  <sheetProtection password="CAF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2" sqref="H12"/>
    </sheetView>
  </sheetViews>
  <sheetFormatPr defaultRowHeight="14.4" x14ac:dyDescent="0.3"/>
  <cols>
    <col min="1" max="1" width="8.77734375" style="1" bestFit="1" customWidth="1"/>
    <col min="2" max="2" width="51.77734375" style="1" customWidth="1"/>
    <col min="3" max="3" width="11" style="1" customWidth="1"/>
    <col min="4" max="4" width="9.33203125" style="1" customWidth="1"/>
    <col min="5" max="5" width="9.77734375" style="1" bestFit="1" customWidth="1"/>
    <col min="6" max="6" width="7" style="1" bestFit="1" customWidth="1"/>
    <col min="7" max="7" width="7.33203125" style="1" bestFit="1" customWidth="1"/>
    <col min="8" max="8" width="7.6640625" style="1" bestFit="1" customWidth="1"/>
    <col min="9" max="9" width="8" style="1" bestFit="1" customWidth="1"/>
    <col min="10" max="10" width="8.88671875" style="1" bestFit="1" customWidth="1"/>
    <col min="11" max="11" width="8.6640625" style="1" bestFit="1" customWidth="1"/>
    <col min="12" max="12" width="9.77734375" style="1" customWidth="1"/>
    <col min="13" max="13" width="10.88671875" style="1" customWidth="1"/>
    <col min="14" max="15" width="8.88671875" style="1"/>
    <col min="16" max="16" width="8.21875" style="1" bestFit="1" customWidth="1"/>
    <col min="17" max="16384" width="8.88671875" style="1"/>
  </cols>
  <sheetData>
    <row r="1" spans="1:16" ht="28.8" x14ac:dyDescent="0.3">
      <c r="A1" s="35" t="s">
        <v>26</v>
      </c>
      <c r="B1" s="35" t="s">
        <v>27</v>
      </c>
      <c r="C1" s="59" t="s">
        <v>297</v>
      </c>
      <c r="D1" s="59" t="s">
        <v>288</v>
      </c>
      <c r="E1" s="59" t="s">
        <v>289</v>
      </c>
      <c r="F1" s="59" t="s">
        <v>290</v>
      </c>
      <c r="G1" s="59" t="s">
        <v>291</v>
      </c>
      <c r="H1" s="59" t="s">
        <v>292</v>
      </c>
      <c r="I1" s="59" t="s">
        <v>293</v>
      </c>
      <c r="J1" s="59" t="s">
        <v>294</v>
      </c>
      <c r="K1" s="59" t="s">
        <v>295</v>
      </c>
      <c r="L1" s="59" t="s">
        <v>296</v>
      </c>
      <c r="M1" s="35" t="s">
        <v>1</v>
      </c>
      <c r="N1" s="1" t="s">
        <v>287</v>
      </c>
      <c r="O1" s="1" t="s">
        <v>300</v>
      </c>
      <c r="P1" s="1" t="s">
        <v>301</v>
      </c>
    </row>
    <row r="2" spans="1:16" x14ac:dyDescent="0.3">
      <c r="A2" s="2">
        <v>29881</v>
      </c>
      <c r="B2" s="35" t="s">
        <v>0</v>
      </c>
      <c r="C2" s="59">
        <v>154</v>
      </c>
      <c r="D2" s="62">
        <v>7.03</v>
      </c>
      <c r="E2" s="62">
        <v>1.5</v>
      </c>
      <c r="F2" s="62">
        <v>7.13</v>
      </c>
      <c r="G2" s="62">
        <v>1.087</v>
      </c>
      <c r="H2" s="61">
        <v>1.31</v>
      </c>
      <c r="I2" s="62">
        <v>0.68700000000000006</v>
      </c>
      <c r="J2" s="62">
        <f t="shared" ref="J2:J26" si="0">(D2*E2)+(F2*G2)+(H2*I2)</f>
        <v>19.19528</v>
      </c>
      <c r="K2" s="57">
        <v>35.822800000000001</v>
      </c>
      <c r="L2" s="52">
        <f t="shared" ref="L2:L26" si="1">J2*K2</f>
        <v>687.62867638400007</v>
      </c>
      <c r="M2" s="121">
        <v>3792</v>
      </c>
      <c r="N2" s="58">
        <v>5158</v>
      </c>
      <c r="O2" s="111">
        <v>150</v>
      </c>
      <c r="P2" s="58">
        <f>J2*O2</f>
        <v>2879.2919999999999</v>
      </c>
    </row>
    <row r="3" spans="1:16" x14ac:dyDescent="0.3">
      <c r="A3" s="3">
        <v>23412</v>
      </c>
      <c r="B3" s="35" t="s">
        <v>2</v>
      </c>
      <c r="C3" s="59">
        <v>103</v>
      </c>
      <c r="D3" s="60">
        <v>11.93</v>
      </c>
      <c r="E3" s="62">
        <v>1.5</v>
      </c>
      <c r="F3" s="60">
        <v>10.19</v>
      </c>
      <c r="G3" s="60">
        <v>1.087</v>
      </c>
      <c r="H3" s="60">
        <v>2.21</v>
      </c>
      <c r="I3" s="60">
        <v>0.68700000000000006</v>
      </c>
      <c r="J3" s="62">
        <f t="shared" si="0"/>
        <v>30.489800000000002</v>
      </c>
      <c r="K3" s="57">
        <v>35.822800000000001</v>
      </c>
      <c r="L3" s="52">
        <f t="shared" si="1"/>
        <v>1092.23000744</v>
      </c>
      <c r="M3" s="121">
        <v>4886</v>
      </c>
      <c r="N3" s="58">
        <v>7726</v>
      </c>
      <c r="O3" s="111">
        <v>150</v>
      </c>
      <c r="P3" s="58">
        <f t="shared" ref="P3:P26" si="2">J3*O3</f>
        <v>4573.47</v>
      </c>
    </row>
    <row r="4" spans="1:16" x14ac:dyDescent="0.3">
      <c r="A4" s="2">
        <v>29826</v>
      </c>
      <c r="B4" s="35" t="s">
        <v>3</v>
      </c>
      <c r="C4" s="59">
        <v>158</v>
      </c>
      <c r="D4" s="52">
        <v>3</v>
      </c>
      <c r="E4" s="62">
        <v>1.5</v>
      </c>
      <c r="F4" s="60">
        <v>1.51</v>
      </c>
      <c r="G4" s="60">
        <v>1.087</v>
      </c>
      <c r="H4" s="60">
        <v>0.56000000000000005</v>
      </c>
      <c r="I4" s="60">
        <v>0.68700000000000006</v>
      </c>
      <c r="J4" s="62">
        <f t="shared" si="0"/>
        <v>6.5260899999999999</v>
      </c>
      <c r="K4" s="57">
        <v>35.822800000000001</v>
      </c>
      <c r="L4" s="52">
        <f t="shared" si="1"/>
        <v>233.782816852</v>
      </c>
      <c r="M4" s="121">
        <v>3031</v>
      </c>
      <c r="N4" s="58">
        <v>5437</v>
      </c>
      <c r="O4" s="111">
        <v>150</v>
      </c>
      <c r="P4" s="58">
        <f t="shared" si="2"/>
        <v>978.9135</v>
      </c>
    </row>
    <row r="5" spans="1:16" x14ac:dyDescent="0.3">
      <c r="A5" s="3">
        <v>29888</v>
      </c>
      <c r="B5" s="35" t="s">
        <v>5</v>
      </c>
      <c r="C5" s="59">
        <v>87</v>
      </c>
      <c r="D5" s="52">
        <v>14.3</v>
      </c>
      <c r="E5" s="62">
        <v>1.5</v>
      </c>
      <c r="F5" s="60">
        <v>11.31</v>
      </c>
      <c r="G5" s="60">
        <v>1.087</v>
      </c>
      <c r="H5" s="60">
        <v>2.68</v>
      </c>
      <c r="I5" s="60">
        <v>0.68700000000000006</v>
      </c>
      <c r="J5" s="62">
        <f t="shared" si="0"/>
        <v>35.585130000000007</v>
      </c>
      <c r="K5" s="57">
        <v>35.822800000000001</v>
      </c>
      <c r="L5" s="70">
        <f t="shared" si="1"/>
        <v>1274.7589949640003</v>
      </c>
      <c r="M5" s="121">
        <v>5387</v>
      </c>
      <c r="N5" s="58">
        <v>8783</v>
      </c>
      <c r="O5" s="111">
        <v>150</v>
      </c>
      <c r="P5" s="58">
        <f t="shared" si="2"/>
        <v>5337.7695000000012</v>
      </c>
    </row>
    <row r="6" spans="1:16" x14ac:dyDescent="0.3">
      <c r="A6" s="3">
        <v>64483</v>
      </c>
      <c r="B6" s="35" t="s">
        <v>6</v>
      </c>
      <c r="C6" s="59">
        <v>293</v>
      </c>
      <c r="D6" s="52">
        <v>1.9</v>
      </c>
      <c r="E6" s="62">
        <v>1.5</v>
      </c>
      <c r="F6" s="60">
        <v>4.24</v>
      </c>
      <c r="G6" s="60">
        <v>1.087</v>
      </c>
      <c r="H6" s="60">
        <v>0.15</v>
      </c>
      <c r="I6" s="60">
        <v>0.68700000000000006</v>
      </c>
      <c r="J6" s="62">
        <f t="shared" si="0"/>
        <v>7.5619299999999994</v>
      </c>
      <c r="K6" s="57">
        <v>35.822800000000001</v>
      </c>
      <c r="L6" s="70">
        <f t="shared" si="1"/>
        <v>270.889506004</v>
      </c>
      <c r="M6" s="121">
        <v>1283</v>
      </c>
      <c r="N6" s="58">
        <v>2365</v>
      </c>
      <c r="O6" s="111">
        <v>150</v>
      </c>
      <c r="P6" s="58">
        <f t="shared" si="2"/>
        <v>1134.2894999999999</v>
      </c>
    </row>
    <row r="7" spans="1:16" x14ac:dyDescent="0.3">
      <c r="A7" s="3">
        <v>63030</v>
      </c>
      <c r="B7" s="35" t="s">
        <v>4</v>
      </c>
      <c r="C7" s="59">
        <v>64</v>
      </c>
      <c r="D7" s="60">
        <v>13.18</v>
      </c>
      <c r="E7" s="62">
        <v>1.5</v>
      </c>
      <c r="F7" s="60">
        <v>10.92</v>
      </c>
      <c r="G7" s="60">
        <v>1.087</v>
      </c>
      <c r="H7" s="52">
        <v>3.7</v>
      </c>
      <c r="I7" s="60">
        <v>0.68700000000000006</v>
      </c>
      <c r="J7" s="62">
        <f t="shared" si="0"/>
        <v>34.181939999999997</v>
      </c>
      <c r="K7" s="57">
        <v>35.822800000000001</v>
      </c>
      <c r="L7" s="70">
        <f t="shared" si="1"/>
        <v>1224.492800232</v>
      </c>
      <c r="M7" s="121">
        <v>5614</v>
      </c>
      <c r="N7" s="58">
        <v>10391</v>
      </c>
      <c r="O7" s="111">
        <v>150</v>
      </c>
      <c r="P7" s="58">
        <f t="shared" si="2"/>
        <v>5127.2909999999993</v>
      </c>
    </row>
    <row r="8" spans="1:16" x14ac:dyDescent="0.3">
      <c r="A8" s="3">
        <v>29880</v>
      </c>
      <c r="B8" s="35" t="s">
        <v>7</v>
      </c>
      <c r="C8" s="59">
        <v>77</v>
      </c>
      <c r="D8" s="60">
        <v>7.39</v>
      </c>
      <c r="E8" s="62">
        <v>1.5</v>
      </c>
      <c r="F8" s="60">
        <v>7.31</v>
      </c>
      <c r="G8" s="60">
        <v>1.087</v>
      </c>
      <c r="H8" s="60">
        <v>1.39</v>
      </c>
      <c r="I8" s="60">
        <v>0.68700000000000006</v>
      </c>
      <c r="J8" s="62">
        <f t="shared" si="0"/>
        <v>19.985899999999997</v>
      </c>
      <c r="K8" s="57">
        <v>35.822800000000001</v>
      </c>
      <c r="L8" s="70">
        <f t="shared" si="1"/>
        <v>715.9508985199999</v>
      </c>
      <c r="M8" s="121">
        <v>4163</v>
      </c>
      <c r="N8" s="58">
        <v>5576</v>
      </c>
      <c r="O8" s="111">
        <v>150</v>
      </c>
      <c r="P8" s="58">
        <f t="shared" si="2"/>
        <v>2997.8849999999998</v>
      </c>
    </row>
    <row r="9" spans="1:16" x14ac:dyDescent="0.3">
      <c r="A9" s="3">
        <v>62311</v>
      </c>
      <c r="B9" s="35" t="s">
        <v>8</v>
      </c>
      <c r="C9" s="59">
        <v>270</v>
      </c>
      <c r="D9" s="60">
        <v>1.17</v>
      </c>
      <c r="E9" s="62">
        <v>1.5</v>
      </c>
      <c r="F9" s="60">
        <v>1.78</v>
      </c>
      <c r="G9" s="60">
        <v>1.087</v>
      </c>
      <c r="H9" s="60">
        <v>0.09</v>
      </c>
      <c r="I9" s="60">
        <v>0.68700000000000006</v>
      </c>
      <c r="J9" s="62">
        <f t="shared" si="0"/>
        <v>3.75169</v>
      </c>
      <c r="K9" s="57">
        <v>35.822800000000001</v>
      </c>
      <c r="L9" s="70">
        <f t="shared" si="1"/>
        <v>134.396040532</v>
      </c>
      <c r="M9" s="121">
        <v>1107</v>
      </c>
      <c r="N9" s="58">
        <v>1295</v>
      </c>
      <c r="O9" s="111">
        <v>150</v>
      </c>
      <c r="P9" s="58">
        <f t="shared" si="2"/>
        <v>562.75350000000003</v>
      </c>
    </row>
    <row r="10" spans="1:16" x14ac:dyDescent="0.3">
      <c r="A10" s="3">
        <v>64721</v>
      </c>
      <c r="B10" s="35" t="s">
        <v>9</v>
      </c>
      <c r="C10" s="59">
        <v>84</v>
      </c>
      <c r="D10" s="60">
        <v>4.97</v>
      </c>
      <c r="E10" s="62">
        <v>1.5</v>
      </c>
      <c r="F10" s="60">
        <v>6.26</v>
      </c>
      <c r="G10" s="60">
        <v>1.087</v>
      </c>
      <c r="H10" s="60">
        <v>0.94</v>
      </c>
      <c r="I10" s="60">
        <v>0.68700000000000006</v>
      </c>
      <c r="J10" s="62">
        <f t="shared" si="0"/>
        <v>14.9054</v>
      </c>
      <c r="K10" s="57">
        <v>35.822800000000001</v>
      </c>
      <c r="L10" s="70">
        <f t="shared" si="1"/>
        <v>533.95316312</v>
      </c>
      <c r="M10" s="121">
        <v>3498</v>
      </c>
      <c r="N10" s="58">
        <v>5188</v>
      </c>
      <c r="O10" s="111">
        <v>150</v>
      </c>
      <c r="P10" s="58">
        <f t="shared" si="2"/>
        <v>2235.81</v>
      </c>
    </row>
    <row r="11" spans="1:16" x14ac:dyDescent="0.3">
      <c r="A11" s="3">
        <v>29827</v>
      </c>
      <c r="B11" s="35" t="s">
        <v>10</v>
      </c>
      <c r="C11" s="59">
        <v>54</v>
      </c>
      <c r="D11" s="60">
        <v>15.59</v>
      </c>
      <c r="E11" s="62">
        <v>1.5</v>
      </c>
      <c r="F11" s="60">
        <v>12.2</v>
      </c>
      <c r="G11" s="60">
        <v>1.087</v>
      </c>
      <c r="H11" s="60">
        <v>2.95</v>
      </c>
      <c r="I11" s="60">
        <v>0.68700000000000006</v>
      </c>
      <c r="J11" s="62">
        <f t="shared" si="0"/>
        <v>38.673050000000003</v>
      </c>
      <c r="K11" s="57">
        <v>35.822800000000001</v>
      </c>
      <c r="L11" s="70">
        <f t="shared" si="1"/>
        <v>1385.3769355400002</v>
      </c>
      <c r="M11" s="121">
        <v>5373</v>
      </c>
      <c r="N11" s="58">
        <v>7319</v>
      </c>
      <c r="O11" s="111">
        <v>150</v>
      </c>
      <c r="P11" s="58">
        <f t="shared" si="2"/>
        <v>5800.9575000000004</v>
      </c>
    </row>
    <row r="12" spans="1:16" x14ac:dyDescent="0.3">
      <c r="A12" s="3">
        <v>29822</v>
      </c>
      <c r="B12" s="35" t="s">
        <v>11</v>
      </c>
      <c r="C12" s="59">
        <v>130</v>
      </c>
      <c r="D12" s="52">
        <v>7.6</v>
      </c>
      <c r="E12" s="62">
        <v>1.5</v>
      </c>
      <c r="F12" s="60">
        <v>7.37</v>
      </c>
      <c r="G12" s="60">
        <v>1.087</v>
      </c>
      <c r="H12" s="60">
        <v>1.43</v>
      </c>
      <c r="I12" s="60">
        <v>0.68700000000000006</v>
      </c>
      <c r="J12" s="62">
        <f t="shared" si="0"/>
        <v>20.393599999999999</v>
      </c>
      <c r="K12" s="57">
        <v>35.822800000000001</v>
      </c>
      <c r="L12" s="70">
        <f t="shared" si="1"/>
        <v>730.55585408000002</v>
      </c>
      <c r="M12" s="121">
        <v>2176</v>
      </c>
      <c r="N12" s="58">
        <v>4740</v>
      </c>
      <c r="O12" s="111">
        <v>150</v>
      </c>
      <c r="P12" s="58">
        <f t="shared" si="2"/>
        <v>3059.04</v>
      </c>
    </row>
    <row r="13" spans="1:16" x14ac:dyDescent="0.3">
      <c r="A13" s="3">
        <v>22551</v>
      </c>
      <c r="B13" s="35" t="s">
        <v>12</v>
      </c>
      <c r="C13" s="59">
        <v>35</v>
      </c>
      <c r="D13" s="52">
        <v>25</v>
      </c>
      <c r="E13" s="62">
        <v>1.5</v>
      </c>
      <c r="F13" s="60">
        <v>16.850000000000001</v>
      </c>
      <c r="G13" s="60">
        <v>1.087</v>
      </c>
      <c r="H13" s="60">
        <v>7.24</v>
      </c>
      <c r="I13" s="60">
        <v>0.68700000000000006</v>
      </c>
      <c r="J13" s="62">
        <f t="shared" si="0"/>
        <v>60.789830000000002</v>
      </c>
      <c r="K13" s="57">
        <v>35.822800000000001</v>
      </c>
      <c r="L13" s="70">
        <f t="shared" si="1"/>
        <v>2177.6619221240003</v>
      </c>
      <c r="M13" s="121">
        <v>8073</v>
      </c>
      <c r="N13" s="58">
        <v>13973</v>
      </c>
      <c r="O13" s="111">
        <v>150</v>
      </c>
      <c r="P13" s="58">
        <f t="shared" si="2"/>
        <v>9118.4745000000003</v>
      </c>
    </row>
    <row r="14" spans="1:16" x14ac:dyDescent="0.3">
      <c r="A14" s="3">
        <v>23430</v>
      </c>
      <c r="B14" s="35" t="s">
        <v>13</v>
      </c>
      <c r="C14" s="59">
        <v>101</v>
      </c>
      <c r="D14" s="60">
        <v>10.17</v>
      </c>
      <c r="E14" s="62">
        <v>1.5</v>
      </c>
      <c r="F14" s="60">
        <v>9.2799999999999994</v>
      </c>
      <c r="G14" s="60">
        <v>1.087</v>
      </c>
      <c r="H14" s="60">
        <v>1.88</v>
      </c>
      <c r="I14" s="60">
        <v>0.68700000000000006</v>
      </c>
      <c r="J14" s="62">
        <f t="shared" si="0"/>
        <v>26.63392</v>
      </c>
      <c r="K14" s="57">
        <v>35.822800000000001</v>
      </c>
      <c r="L14" s="70">
        <f t="shared" si="1"/>
        <v>954.10158937599999</v>
      </c>
      <c r="M14" s="121">
        <v>2615</v>
      </c>
      <c r="N14" s="58">
        <v>5837</v>
      </c>
      <c r="O14" s="111">
        <v>150</v>
      </c>
      <c r="P14" s="58">
        <f t="shared" si="2"/>
        <v>3995.0880000000002</v>
      </c>
    </row>
    <row r="15" spans="1:16" x14ac:dyDescent="0.3">
      <c r="A15" s="3">
        <v>29807</v>
      </c>
      <c r="B15" s="35" t="s">
        <v>14</v>
      </c>
      <c r="C15" s="59">
        <v>56</v>
      </c>
      <c r="D15" s="60">
        <v>14.67</v>
      </c>
      <c r="E15" s="62">
        <v>1.5</v>
      </c>
      <c r="F15" s="60">
        <v>12.14</v>
      </c>
      <c r="G15" s="60">
        <v>1.087</v>
      </c>
      <c r="H15" s="60">
        <v>2.74</v>
      </c>
      <c r="I15" s="60">
        <v>0.68700000000000006</v>
      </c>
      <c r="J15" s="62">
        <f t="shared" si="0"/>
        <v>37.083559999999999</v>
      </c>
      <c r="K15" s="57">
        <v>35.822800000000001</v>
      </c>
      <c r="L15" s="70">
        <f t="shared" si="1"/>
        <v>1328.4369531679999</v>
      </c>
      <c r="M15" s="121">
        <v>4564</v>
      </c>
      <c r="N15" s="58">
        <v>6622</v>
      </c>
      <c r="O15" s="111">
        <v>150</v>
      </c>
      <c r="P15" s="58">
        <f t="shared" si="2"/>
        <v>5562.5339999999997</v>
      </c>
    </row>
    <row r="16" spans="1:16" x14ac:dyDescent="0.3">
      <c r="A16" s="3">
        <v>20610</v>
      </c>
      <c r="B16" s="35" t="s">
        <v>15</v>
      </c>
      <c r="C16" s="59">
        <v>722</v>
      </c>
      <c r="D16" s="60">
        <v>0.79</v>
      </c>
      <c r="E16" s="62">
        <v>1.5</v>
      </c>
      <c r="F16" s="60">
        <v>0.8</v>
      </c>
      <c r="G16" s="60">
        <v>1.087</v>
      </c>
      <c r="H16" s="60">
        <v>0.11</v>
      </c>
      <c r="I16" s="60">
        <v>0.68700000000000006</v>
      </c>
      <c r="J16" s="62">
        <f t="shared" si="0"/>
        <v>2.1301700000000001</v>
      </c>
      <c r="K16" s="57">
        <v>35.822800000000001</v>
      </c>
      <c r="L16" s="70">
        <f t="shared" si="1"/>
        <v>76.308653876000008</v>
      </c>
      <c r="M16" s="121">
        <v>305</v>
      </c>
      <c r="N16" s="58">
        <v>383</v>
      </c>
      <c r="O16" s="111">
        <v>150</v>
      </c>
      <c r="P16" s="58">
        <f t="shared" si="2"/>
        <v>319.52550000000002</v>
      </c>
    </row>
    <row r="17" spans="1:16" x14ac:dyDescent="0.3">
      <c r="A17" s="3">
        <v>29806</v>
      </c>
      <c r="B17" s="35" t="s">
        <v>16</v>
      </c>
      <c r="C17" s="59">
        <v>39</v>
      </c>
      <c r="D17" s="60">
        <v>15.14</v>
      </c>
      <c r="E17" s="62">
        <v>1.5</v>
      </c>
      <c r="F17" s="60">
        <v>12.34</v>
      </c>
      <c r="G17" s="60">
        <v>1.087</v>
      </c>
      <c r="H17" s="60">
        <v>2.85</v>
      </c>
      <c r="I17" s="60">
        <v>0.68700000000000006</v>
      </c>
      <c r="J17" s="62">
        <f t="shared" si="0"/>
        <v>38.081530000000001</v>
      </c>
      <c r="K17" s="57">
        <v>35.822800000000001</v>
      </c>
      <c r="L17" s="70">
        <f t="shared" si="1"/>
        <v>1364.187032884</v>
      </c>
      <c r="M17" s="121">
        <v>5331</v>
      </c>
      <c r="N17" s="58">
        <v>6970</v>
      </c>
      <c r="O17" s="111">
        <v>150</v>
      </c>
      <c r="P17" s="58">
        <f t="shared" si="2"/>
        <v>5712.2295000000004</v>
      </c>
    </row>
    <row r="18" spans="1:16" x14ac:dyDescent="0.3">
      <c r="A18" s="3">
        <v>49505</v>
      </c>
      <c r="B18" s="35" t="s">
        <v>17</v>
      </c>
      <c r="C18" s="59">
        <v>59</v>
      </c>
      <c r="D18" s="60">
        <v>7.96</v>
      </c>
      <c r="E18" s="62">
        <v>1.5</v>
      </c>
      <c r="F18" s="60">
        <v>5.22</v>
      </c>
      <c r="G18" s="60">
        <v>1.087</v>
      </c>
      <c r="H18" s="60">
        <v>1.59</v>
      </c>
      <c r="I18" s="60">
        <v>0.68700000000000006</v>
      </c>
      <c r="J18" s="62">
        <f t="shared" si="0"/>
        <v>18.706469999999999</v>
      </c>
      <c r="K18" s="57">
        <v>35.822800000000001</v>
      </c>
      <c r="L18" s="70">
        <f t="shared" si="1"/>
        <v>670.11813351599994</v>
      </c>
      <c r="M18" s="121">
        <v>3457</v>
      </c>
      <c r="N18" s="58">
        <v>3461</v>
      </c>
      <c r="O18" s="111">
        <v>150</v>
      </c>
      <c r="P18" s="58">
        <f t="shared" si="2"/>
        <v>2805.9704999999999</v>
      </c>
    </row>
    <row r="19" spans="1:16" ht="28.8" x14ac:dyDescent="0.3">
      <c r="A19" s="3">
        <v>63047</v>
      </c>
      <c r="B19" s="5" t="s">
        <v>18</v>
      </c>
      <c r="C19" s="65">
        <v>41</v>
      </c>
      <c r="D19" s="56">
        <v>15.37</v>
      </c>
      <c r="E19" s="62">
        <v>1.5</v>
      </c>
      <c r="F19" s="56">
        <v>12.01</v>
      </c>
      <c r="G19" s="60">
        <v>1.087</v>
      </c>
      <c r="H19" s="56">
        <v>4.22</v>
      </c>
      <c r="I19" s="60">
        <v>0.68700000000000006</v>
      </c>
      <c r="J19" s="54">
        <f t="shared" si="0"/>
        <v>39.009010000000004</v>
      </c>
      <c r="K19" s="57">
        <v>35.822800000000001</v>
      </c>
      <c r="L19" s="71">
        <f t="shared" si="1"/>
        <v>1397.4119634280003</v>
      </c>
      <c r="M19" s="121">
        <v>4889</v>
      </c>
      <c r="N19" s="58">
        <v>12564</v>
      </c>
      <c r="O19" s="111">
        <v>150</v>
      </c>
      <c r="P19" s="58">
        <f t="shared" si="2"/>
        <v>5851.3515000000007</v>
      </c>
    </row>
    <row r="20" spans="1:16" x14ac:dyDescent="0.3">
      <c r="A20" s="2">
        <v>64415</v>
      </c>
      <c r="B20" s="6" t="s">
        <v>19</v>
      </c>
      <c r="C20" s="66">
        <v>231</v>
      </c>
      <c r="D20" s="53">
        <v>1.48</v>
      </c>
      <c r="E20" s="62">
        <v>1.5</v>
      </c>
      <c r="F20" s="53">
        <v>1.76</v>
      </c>
      <c r="G20" s="60">
        <v>1.087</v>
      </c>
      <c r="H20" s="53">
        <v>0.11</v>
      </c>
      <c r="I20" s="60">
        <v>0.68700000000000006</v>
      </c>
      <c r="J20" s="55">
        <f t="shared" si="0"/>
        <v>4.2086899999999998</v>
      </c>
      <c r="K20" s="57">
        <v>35.822800000000001</v>
      </c>
      <c r="L20" s="72">
        <f t="shared" si="1"/>
        <v>150.76706013199998</v>
      </c>
      <c r="M20" s="121">
        <v>820</v>
      </c>
      <c r="N20" s="58">
        <v>1182</v>
      </c>
      <c r="O20" s="111">
        <v>150</v>
      </c>
      <c r="P20" s="58">
        <f t="shared" si="2"/>
        <v>631.30349999999999</v>
      </c>
    </row>
    <row r="21" spans="1:16" x14ac:dyDescent="0.3">
      <c r="A21" s="3">
        <v>22612</v>
      </c>
      <c r="B21" s="6" t="s">
        <v>20</v>
      </c>
      <c r="C21" s="66">
        <v>31</v>
      </c>
      <c r="D21" s="53">
        <v>23.53</v>
      </c>
      <c r="E21" s="62">
        <v>1.5</v>
      </c>
      <c r="F21" s="53">
        <v>16.190000000000001</v>
      </c>
      <c r="G21" s="60">
        <v>1.087</v>
      </c>
      <c r="H21" s="53">
        <v>5.96</v>
      </c>
      <c r="I21" s="60">
        <v>0.68700000000000006</v>
      </c>
      <c r="J21" s="55">
        <f t="shared" si="0"/>
        <v>56.988050000000001</v>
      </c>
      <c r="K21" s="57">
        <v>35.822800000000001</v>
      </c>
      <c r="L21" s="72">
        <f t="shared" si="1"/>
        <v>2041.4715175400001</v>
      </c>
      <c r="M21" s="121">
        <v>5988</v>
      </c>
      <c r="N21" s="58">
        <v>12952</v>
      </c>
      <c r="O21" s="111">
        <v>150</v>
      </c>
      <c r="P21" s="58">
        <f t="shared" si="2"/>
        <v>8548.2075000000004</v>
      </c>
    </row>
    <row r="22" spans="1:16" x14ac:dyDescent="0.3">
      <c r="A22" s="3">
        <v>29824</v>
      </c>
      <c r="B22" s="35" t="s">
        <v>21</v>
      </c>
      <c r="C22" s="59">
        <v>77</v>
      </c>
      <c r="D22" s="60">
        <v>8.98</v>
      </c>
      <c r="E22" s="62">
        <v>1.5</v>
      </c>
      <c r="F22" s="60">
        <v>8.66</v>
      </c>
      <c r="G22" s="60">
        <v>1.087</v>
      </c>
      <c r="H22" s="60">
        <v>1.69</v>
      </c>
      <c r="I22" s="60">
        <v>0.68700000000000006</v>
      </c>
      <c r="J22" s="62">
        <f t="shared" si="0"/>
        <v>24.044450000000001</v>
      </c>
      <c r="K22" s="57">
        <v>35.822800000000001</v>
      </c>
      <c r="L22" s="70">
        <f t="shared" si="1"/>
        <v>861.33952346000001</v>
      </c>
      <c r="M22" s="121">
        <v>2092</v>
      </c>
      <c r="N22" s="58">
        <v>4531</v>
      </c>
      <c r="O22" s="111">
        <v>150</v>
      </c>
      <c r="P22" s="58">
        <f t="shared" si="2"/>
        <v>3606.6675</v>
      </c>
    </row>
    <row r="23" spans="1:16" ht="28.8" x14ac:dyDescent="0.3">
      <c r="A23" s="2">
        <v>64493</v>
      </c>
      <c r="B23" s="35" t="s">
        <v>22</v>
      </c>
      <c r="C23" s="59">
        <v>129</v>
      </c>
      <c r="D23" s="60">
        <v>1.52</v>
      </c>
      <c r="E23" s="62">
        <v>1.5</v>
      </c>
      <c r="F23" s="52">
        <v>3.3</v>
      </c>
      <c r="G23" s="60">
        <v>1.087</v>
      </c>
      <c r="H23" s="60">
        <v>0.13</v>
      </c>
      <c r="I23" s="60">
        <v>0.68700000000000006</v>
      </c>
      <c r="J23" s="62">
        <f t="shared" si="0"/>
        <v>5.95641</v>
      </c>
      <c r="K23" s="57">
        <v>35.822800000000001</v>
      </c>
      <c r="L23" s="70">
        <f t="shared" si="1"/>
        <v>213.37528414799999</v>
      </c>
      <c r="M23" s="121">
        <v>1243</v>
      </c>
      <c r="N23" s="58">
        <v>1774</v>
      </c>
      <c r="O23" s="111">
        <v>150</v>
      </c>
      <c r="P23" s="58">
        <f t="shared" si="2"/>
        <v>893.4615</v>
      </c>
    </row>
    <row r="24" spans="1:16" x14ac:dyDescent="0.3">
      <c r="A24" s="2">
        <v>12001</v>
      </c>
      <c r="B24" s="6" t="s">
        <v>23</v>
      </c>
      <c r="C24" s="66">
        <v>353</v>
      </c>
      <c r="D24" s="53">
        <v>0.84</v>
      </c>
      <c r="E24" s="62">
        <v>1.5</v>
      </c>
      <c r="F24" s="53">
        <v>1.55</v>
      </c>
      <c r="G24" s="60">
        <v>1.087</v>
      </c>
      <c r="H24" s="53">
        <v>0.13</v>
      </c>
      <c r="I24" s="60">
        <v>0.68700000000000006</v>
      </c>
      <c r="J24" s="55">
        <f t="shared" si="0"/>
        <v>3.03416</v>
      </c>
      <c r="K24" s="57">
        <v>35.822800000000001</v>
      </c>
      <c r="L24" s="72">
        <f t="shared" si="1"/>
        <v>108.69210684799999</v>
      </c>
      <c r="M24" s="121">
        <v>418</v>
      </c>
      <c r="N24" s="58">
        <v>489</v>
      </c>
      <c r="O24" s="111">
        <v>150</v>
      </c>
      <c r="P24" s="58">
        <f t="shared" si="2"/>
        <v>455.12400000000002</v>
      </c>
    </row>
    <row r="25" spans="1:16" x14ac:dyDescent="0.3">
      <c r="A25" s="3">
        <v>23420</v>
      </c>
      <c r="B25" s="6" t="s">
        <v>24</v>
      </c>
      <c r="C25" s="66">
        <v>24</v>
      </c>
      <c r="D25" s="53">
        <v>13.54</v>
      </c>
      <c r="E25" s="62">
        <v>1.5</v>
      </c>
      <c r="F25" s="53">
        <v>11.58</v>
      </c>
      <c r="G25" s="60">
        <v>1.087</v>
      </c>
      <c r="H25" s="53">
        <v>2.5299999999999998</v>
      </c>
      <c r="I25" s="60">
        <v>0.68700000000000006</v>
      </c>
      <c r="J25" s="55">
        <f t="shared" si="0"/>
        <v>34.635569999999994</v>
      </c>
      <c r="K25" s="57">
        <v>35.822800000000001</v>
      </c>
      <c r="L25" s="72">
        <f t="shared" si="1"/>
        <v>1240.7430969959998</v>
      </c>
      <c r="M25" s="121">
        <v>6038</v>
      </c>
      <c r="N25" s="58">
        <v>9872</v>
      </c>
      <c r="O25" s="111">
        <v>150</v>
      </c>
      <c r="P25" s="58">
        <f t="shared" si="2"/>
        <v>5195.3354999999992</v>
      </c>
    </row>
    <row r="26" spans="1:16" x14ac:dyDescent="0.3">
      <c r="A26" s="2">
        <v>22845</v>
      </c>
      <c r="B26" s="35" t="s">
        <v>25</v>
      </c>
      <c r="C26" s="59">
        <v>41</v>
      </c>
      <c r="D26" s="60">
        <v>11.94</v>
      </c>
      <c r="E26" s="62">
        <v>1.5</v>
      </c>
      <c r="F26" s="60">
        <v>5.74</v>
      </c>
      <c r="G26" s="60">
        <v>1.087</v>
      </c>
      <c r="H26" s="60">
        <v>3.5</v>
      </c>
      <c r="I26" s="60">
        <v>0.68700000000000006</v>
      </c>
      <c r="J26" s="62">
        <f t="shared" si="0"/>
        <v>26.553879999999999</v>
      </c>
      <c r="K26" s="57">
        <v>35.822800000000001</v>
      </c>
      <c r="L26" s="70">
        <f t="shared" si="1"/>
        <v>951.23433246399998</v>
      </c>
      <c r="M26" s="121">
        <v>3376</v>
      </c>
      <c r="N26" s="58">
        <v>6280</v>
      </c>
      <c r="O26" s="111">
        <v>150</v>
      </c>
      <c r="P26" s="58">
        <f t="shared" si="2"/>
        <v>3983.0819999999999</v>
      </c>
    </row>
    <row r="28" spans="1:16" x14ac:dyDescent="0.3">
      <c r="B28" s="59" t="s">
        <v>298</v>
      </c>
      <c r="C28" s="67">
        <v>10011</v>
      </c>
      <c r="M28" s="68"/>
    </row>
    <row r="29" spans="1:16" x14ac:dyDescent="0.3">
      <c r="B29" s="59" t="s">
        <v>299</v>
      </c>
      <c r="C29" s="69">
        <f>SUM(C2:C26)/C28</f>
        <v>0.34092498251922887</v>
      </c>
    </row>
  </sheetData>
  <sheetProtection password="CAF9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RowHeight="14.4" x14ac:dyDescent="0.3"/>
  <cols>
    <col min="1" max="1" width="9" style="1" customWidth="1"/>
    <col min="2" max="2" width="51.77734375" style="1" customWidth="1"/>
    <col min="3" max="3" width="10.6640625" style="1" customWidth="1"/>
    <col min="4" max="5" width="5.44140625" style="1" bestFit="1" customWidth="1"/>
    <col min="6" max="6" width="7" style="1" bestFit="1" customWidth="1"/>
    <col min="7" max="7" width="7.33203125" style="1" bestFit="1" customWidth="1"/>
    <col min="8" max="8" width="7.6640625" style="1" bestFit="1" customWidth="1"/>
    <col min="9" max="9" width="8" style="1" bestFit="1" customWidth="1"/>
    <col min="10" max="10" width="8.88671875" style="1"/>
    <col min="11" max="11" width="8.6640625" style="1" bestFit="1" customWidth="1"/>
    <col min="12" max="12" width="11.33203125" style="1" bestFit="1" customWidth="1"/>
    <col min="13" max="13" width="10.88671875" style="1" bestFit="1" customWidth="1"/>
    <col min="14" max="14" width="8.88671875" style="1"/>
    <col min="15" max="15" width="6.33203125" style="1" bestFit="1" customWidth="1"/>
    <col min="16" max="16" width="9.88671875" style="1" bestFit="1" customWidth="1"/>
    <col min="17" max="16384" width="8.88671875" style="1"/>
  </cols>
  <sheetData>
    <row r="1" spans="1:16" ht="28.8" x14ac:dyDescent="0.3">
      <c r="A1" s="7" t="s">
        <v>26</v>
      </c>
      <c r="B1" s="7" t="s">
        <v>27</v>
      </c>
      <c r="C1" s="59" t="s">
        <v>297</v>
      </c>
      <c r="D1" s="59" t="s">
        <v>288</v>
      </c>
      <c r="E1" s="59" t="s">
        <v>289</v>
      </c>
      <c r="F1" s="59" t="s">
        <v>290</v>
      </c>
      <c r="G1" s="59" t="s">
        <v>291</v>
      </c>
      <c r="H1" s="59" t="s">
        <v>292</v>
      </c>
      <c r="I1" s="59" t="s">
        <v>293</v>
      </c>
      <c r="J1" s="59" t="s">
        <v>294</v>
      </c>
      <c r="K1" s="59" t="s">
        <v>295</v>
      </c>
      <c r="L1" s="59" t="s">
        <v>296</v>
      </c>
      <c r="M1" s="35" t="s">
        <v>1</v>
      </c>
      <c r="N1" s="1" t="s">
        <v>287</v>
      </c>
      <c r="O1" s="1" t="s">
        <v>300</v>
      </c>
      <c r="P1" s="1" t="s">
        <v>301</v>
      </c>
    </row>
    <row r="2" spans="1:16" x14ac:dyDescent="0.3">
      <c r="A2" s="2">
        <v>72148</v>
      </c>
      <c r="B2" s="7" t="s">
        <v>28</v>
      </c>
      <c r="C2" s="80">
        <v>551</v>
      </c>
      <c r="D2" s="79">
        <v>0</v>
      </c>
      <c r="E2" s="79">
        <v>1.5</v>
      </c>
      <c r="F2" s="59">
        <v>4.7300000000000004</v>
      </c>
      <c r="G2" s="59">
        <v>1.087</v>
      </c>
      <c r="H2" s="59">
        <v>0.01</v>
      </c>
      <c r="I2" s="59">
        <v>0.68700000000000006</v>
      </c>
      <c r="J2" s="77">
        <f t="shared" ref="J2:J26" si="0">(D2*E2)+(F2*G2)+(H2*I2)</f>
        <v>5.1483800000000004</v>
      </c>
      <c r="K2" s="59">
        <v>35.822800000000001</v>
      </c>
      <c r="L2" s="73">
        <f t="shared" ref="L2:L26" si="1">J2*K2</f>
        <v>184.42938706400003</v>
      </c>
      <c r="M2" s="108">
        <v>1497</v>
      </c>
      <c r="N2" s="73">
        <v>2843</v>
      </c>
      <c r="O2" s="111">
        <v>150</v>
      </c>
      <c r="P2" s="73">
        <f>J2*O2</f>
        <v>772.25700000000006</v>
      </c>
    </row>
    <row r="3" spans="1:16" x14ac:dyDescent="0.3">
      <c r="A3" s="3">
        <v>73721</v>
      </c>
      <c r="B3" s="7" t="s">
        <v>29</v>
      </c>
      <c r="C3" s="80">
        <v>642</v>
      </c>
      <c r="D3" s="79">
        <v>0</v>
      </c>
      <c r="E3" s="79">
        <v>1.5</v>
      </c>
      <c r="F3" s="59">
        <v>5.22</v>
      </c>
      <c r="G3" s="59">
        <v>1.087</v>
      </c>
      <c r="H3" s="59">
        <v>0.01</v>
      </c>
      <c r="I3" s="59">
        <v>0.68700000000000006</v>
      </c>
      <c r="J3" s="77">
        <f t="shared" si="0"/>
        <v>5.6810099999999997</v>
      </c>
      <c r="K3" s="59">
        <v>35.822800000000001</v>
      </c>
      <c r="L3" s="73">
        <f t="shared" si="1"/>
        <v>203.50968502800001</v>
      </c>
      <c r="M3" s="108">
        <v>1243</v>
      </c>
      <c r="N3" s="73">
        <v>2590</v>
      </c>
      <c r="O3" s="111">
        <v>150</v>
      </c>
      <c r="P3" s="73">
        <f t="shared" ref="P3:P26" si="2">J3*O3</f>
        <v>852.15149999999994</v>
      </c>
    </row>
    <row r="4" spans="1:16" x14ac:dyDescent="0.3">
      <c r="A4" s="2">
        <v>73221</v>
      </c>
      <c r="B4" s="7" t="s">
        <v>30</v>
      </c>
      <c r="C4" s="80">
        <v>536</v>
      </c>
      <c r="D4" s="79">
        <v>0</v>
      </c>
      <c r="E4" s="79">
        <v>1.5</v>
      </c>
      <c r="F4" s="79">
        <v>5.21</v>
      </c>
      <c r="G4" s="59">
        <v>1.087</v>
      </c>
      <c r="H4" s="79">
        <v>0.01</v>
      </c>
      <c r="I4" s="59">
        <v>0.68700000000000006</v>
      </c>
      <c r="J4" s="77">
        <f t="shared" si="0"/>
        <v>5.67014</v>
      </c>
      <c r="K4" s="59">
        <v>35.822800000000001</v>
      </c>
      <c r="L4" s="73">
        <f t="shared" si="1"/>
        <v>203.120291192</v>
      </c>
      <c r="M4" s="108">
        <v>1243</v>
      </c>
      <c r="N4" s="73">
        <v>2616</v>
      </c>
      <c r="O4" s="111">
        <v>150</v>
      </c>
      <c r="P4" s="73">
        <f t="shared" si="2"/>
        <v>850.52099999999996</v>
      </c>
    </row>
    <row r="5" spans="1:16" x14ac:dyDescent="0.3">
      <c r="A5" s="3">
        <v>72141</v>
      </c>
      <c r="B5" s="7" t="s">
        <v>31</v>
      </c>
      <c r="C5" s="80">
        <v>330</v>
      </c>
      <c r="D5" s="79">
        <v>0</v>
      </c>
      <c r="E5" s="79">
        <v>1.5</v>
      </c>
      <c r="F5" s="79">
        <v>4.7300000000000004</v>
      </c>
      <c r="G5" s="59">
        <v>1.087</v>
      </c>
      <c r="H5" s="79">
        <v>0.01</v>
      </c>
      <c r="I5" s="59">
        <v>0.68700000000000006</v>
      </c>
      <c r="J5" s="77">
        <f t="shared" si="0"/>
        <v>5.1483800000000004</v>
      </c>
      <c r="K5" s="59">
        <v>35.822800000000001</v>
      </c>
      <c r="L5" s="73">
        <f t="shared" si="1"/>
        <v>184.42938706400003</v>
      </c>
      <c r="M5" s="108">
        <v>1390</v>
      </c>
      <c r="N5" s="73">
        <v>2728</v>
      </c>
      <c r="O5" s="111">
        <v>150</v>
      </c>
      <c r="P5" s="73">
        <f t="shared" si="2"/>
        <v>772.25700000000006</v>
      </c>
    </row>
    <row r="6" spans="1:16" x14ac:dyDescent="0.3">
      <c r="A6" s="3">
        <v>73222</v>
      </c>
      <c r="B6" s="7" t="s">
        <v>32</v>
      </c>
      <c r="C6" s="80">
        <v>284</v>
      </c>
      <c r="D6" s="79">
        <v>0</v>
      </c>
      <c r="E6" s="79">
        <v>1.5</v>
      </c>
      <c r="F6" s="79">
        <v>8.67</v>
      </c>
      <c r="G6" s="59">
        <v>1.087</v>
      </c>
      <c r="H6" s="79">
        <v>0.01</v>
      </c>
      <c r="I6" s="59">
        <v>0.68700000000000006</v>
      </c>
      <c r="J6" s="79">
        <f t="shared" si="0"/>
        <v>9.4311599999999984</v>
      </c>
      <c r="K6" s="59">
        <v>35.822800000000001</v>
      </c>
      <c r="L6" s="73">
        <f t="shared" si="1"/>
        <v>337.85055844799996</v>
      </c>
      <c r="M6" s="108">
        <v>1574</v>
      </c>
      <c r="N6" s="73">
        <v>3025</v>
      </c>
      <c r="O6" s="111">
        <v>150</v>
      </c>
      <c r="P6" s="73">
        <f t="shared" si="2"/>
        <v>1414.6739999999998</v>
      </c>
    </row>
    <row r="7" spans="1:16" x14ac:dyDescent="0.3">
      <c r="A7" s="3">
        <v>77003</v>
      </c>
      <c r="B7" s="7" t="s">
        <v>33</v>
      </c>
      <c r="C7" s="80">
        <v>368</v>
      </c>
      <c r="D7" s="79">
        <v>0</v>
      </c>
      <c r="E7" s="79">
        <v>1.5</v>
      </c>
      <c r="F7" s="79">
        <v>1.67</v>
      </c>
      <c r="G7" s="59">
        <v>1.087</v>
      </c>
      <c r="H7" s="79">
        <v>0.01</v>
      </c>
      <c r="I7" s="59">
        <v>0.68700000000000006</v>
      </c>
      <c r="J7" s="79">
        <f t="shared" si="0"/>
        <v>1.8221599999999998</v>
      </c>
      <c r="K7" s="59">
        <v>35.822800000000001</v>
      </c>
      <c r="L7" s="73">
        <f t="shared" si="1"/>
        <v>65.274873247999992</v>
      </c>
      <c r="M7" s="108">
        <v>487</v>
      </c>
      <c r="N7" s="73">
        <v>654</v>
      </c>
      <c r="O7" s="111">
        <v>150</v>
      </c>
      <c r="P7" s="73">
        <f t="shared" si="2"/>
        <v>273.32399999999996</v>
      </c>
    </row>
    <row r="8" spans="1:16" x14ac:dyDescent="0.3">
      <c r="A8" s="3">
        <v>72158</v>
      </c>
      <c r="B8" s="7" t="s">
        <v>34</v>
      </c>
      <c r="C8" s="80">
        <v>93</v>
      </c>
      <c r="D8" s="79">
        <v>0</v>
      </c>
      <c r="E8" s="79">
        <v>1.5</v>
      </c>
      <c r="F8" s="79">
        <v>7.78</v>
      </c>
      <c r="G8" s="59">
        <v>1.087</v>
      </c>
      <c r="H8" s="79">
        <v>0.01</v>
      </c>
      <c r="I8" s="59">
        <v>0.68700000000000006</v>
      </c>
      <c r="J8" s="79">
        <f t="shared" si="0"/>
        <v>8.46373</v>
      </c>
      <c r="K8" s="59">
        <v>35.822800000000001</v>
      </c>
      <c r="L8" s="73">
        <f t="shared" si="1"/>
        <v>303.19450704400003</v>
      </c>
      <c r="M8" s="108">
        <v>1856</v>
      </c>
      <c r="N8" s="73">
        <v>4160</v>
      </c>
      <c r="O8" s="111">
        <v>150</v>
      </c>
      <c r="P8" s="73">
        <f t="shared" si="2"/>
        <v>1269.5595000000001</v>
      </c>
    </row>
    <row r="9" spans="1:16" x14ac:dyDescent="0.3">
      <c r="A9" s="3">
        <v>72146</v>
      </c>
      <c r="B9" s="7" t="s">
        <v>35</v>
      </c>
      <c r="C9" s="80">
        <v>105</v>
      </c>
      <c r="D9" s="79">
        <v>0</v>
      </c>
      <c r="E9" s="79">
        <v>1.5</v>
      </c>
      <c r="F9" s="79">
        <v>4.7300000000000004</v>
      </c>
      <c r="G9" s="59">
        <v>1.087</v>
      </c>
      <c r="H9" s="79">
        <v>0.01</v>
      </c>
      <c r="I9" s="59">
        <v>0.68700000000000006</v>
      </c>
      <c r="J9" s="79">
        <f t="shared" si="0"/>
        <v>5.1483800000000004</v>
      </c>
      <c r="K9" s="59">
        <v>35.822800000000001</v>
      </c>
      <c r="L9" s="73">
        <f t="shared" si="1"/>
        <v>184.42938706400003</v>
      </c>
      <c r="M9" s="108">
        <v>1445</v>
      </c>
      <c r="N9" s="73">
        <v>2963</v>
      </c>
      <c r="O9" s="111">
        <v>150</v>
      </c>
      <c r="P9" s="73">
        <f t="shared" si="2"/>
        <v>772.25700000000006</v>
      </c>
    </row>
    <row r="10" spans="1:16" x14ac:dyDescent="0.3">
      <c r="A10" s="3">
        <v>73030</v>
      </c>
      <c r="B10" s="7" t="s">
        <v>36</v>
      </c>
      <c r="C10" s="80">
        <v>860</v>
      </c>
      <c r="D10" s="79">
        <v>0</v>
      </c>
      <c r="E10" s="79">
        <v>1.5</v>
      </c>
      <c r="F10" s="79">
        <v>0.59</v>
      </c>
      <c r="G10" s="59">
        <v>1.087</v>
      </c>
      <c r="H10" s="79">
        <v>0.01</v>
      </c>
      <c r="I10" s="59">
        <v>0.68700000000000006</v>
      </c>
      <c r="J10" s="79">
        <f t="shared" si="0"/>
        <v>0.6482</v>
      </c>
      <c r="K10" s="59">
        <v>35.822800000000001</v>
      </c>
      <c r="L10" s="73">
        <f t="shared" si="1"/>
        <v>23.220338959999999</v>
      </c>
      <c r="M10" s="108">
        <v>167</v>
      </c>
      <c r="N10" s="73">
        <v>182</v>
      </c>
      <c r="O10" s="111">
        <v>150</v>
      </c>
      <c r="P10" s="73">
        <f t="shared" si="2"/>
        <v>97.23</v>
      </c>
    </row>
    <row r="11" spans="1:16" x14ac:dyDescent="0.3">
      <c r="A11" s="3">
        <v>76942</v>
      </c>
      <c r="B11" s="7" t="s">
        <v>37</v>
      </c>
      <c r="C11" s="80">
        <v>356</v>
      </c>
      <c r="D11" s="79">
        <v>0</v>
      </c>
      <c r="E11" s="79">
        <v>1.5</v>
      </c>
      <c r="F11" s="79">
        <v>1.1100000000000001</v>
      </c>
      <c r="G11" s="59">
        <v>1.087</v>
      </c>
      <c r="H11" s="79">
        <v>0.01</v>
      </c>
      <c r="I11" s="59">
        <v>0.68700000000000006</v>
      </c>
      <c r="J11" s="79">
        <f t="shared" si="0"/>
        <v>1.2134400000000001</v>
      </c>
      <c r="K11" s="59">
        <v>35.822800000000001</v>
      </c>
      <c r="L11" s="73">
        <f t="shared" si="1"/>
        <v>43.468818432000006</v>
      </c>
      <c r="M11" s="108">
        <v>359</v>
      </c>
      <c r="N11" s="73">
        <v>955</v>
      </c>
      <c r="O11" s="111">
        <v>150</v>
      </c>
      <c r="P11" s="73">
        <f t="shared" si="2"/>
        <v>182.01600000000002</v>
      </c>
    </row>
    <row r="12" spans="1:16" x14ac:dyDescent="0.3">
      <c r="A12" s="3">
        <v>73110</v>
      </c>
      <c r="B12" s="7" t="s">
        <v>38</v>
      </c>
      <c r="C12" s="80">
        <v>774</v>
      </c>
      <c r="D12" s="79">
        <v>0</v>
      </c>
      <c r="E12" s="79">
        <v>1.5</v>
      </c>
      <c r="F12" s="79">
        <v>0.82</v>
      </c>
      <c r="G12" s="59">
        <v>1.087</v>
      </c>
      <c r="H12" s="79">
        <v>0.01</v>
      </c>
      <c r="I12" s="59">
        <v>0.68700000000000006</v>
      </c>
      <c r="J12" s="79">
        <f t="shared" si="0"/>
        <v>0.89820999999999995</v>
      </c>
      <c r="K12" s="59">
        <v>35.822800000000001</v>
      </c>
      <c r="L12" s="73">
        <f t="shared" si="1"/>
        <v>32.176397187999996</v>
      </c>
      <c r="M12" s="108">
        <v>149</v>
      </c>
      <c r="N12" s="73">
        <v>151</v>
      </c>
      <c r="O12" s="111">
        <v>150</v>
      </c>
      <c r="P12" s="73">
        <f t="shared" si="2"/>
        <v>134.73149999999998</v>
      </c>
    </row>
    <row r="13" spans="1:16" x14ac:dyDescent="0.3">
      <c r="A13" s="3">
        <v>77002</v>
      </c>
      <c r="B13" s="7" t="s">
        <v>39</v>
      </c>
      <c r="C13" s="80">
        <v>289</v>
      </c>
      <c r="D13" s="79">
        <v>0</v>
      </c>
      <c r="E13" s="79">
        <v>1.5</v>
      </c>
      <c r="F13" s="79">
        <v>2.08</v>
      </c>
      <c r="G13" s="59">
        <v>1.087</v>
      </c>
      <c r="H13" s="79">
        <v>0.01</v>
      </c>
      <c r="I13" s="59">
        <v>0.68700000000000006</v>
      </c>
      <c r="J13" s="79">
        <f t="shared" si="0"/>
        <v>2.26783</v>
      </c>
      <c r="K13" s="59">
        <v>35.822800000000001</v>
      </c>
      <c r="L13" s="73">
        <f t="shared" si="1"/>
        <v>81.240020524000002</v>
      </c>
      <c r="M13" s="108">
        <v>398</v>
      </c>
      <c r="N13" s="73">
        <v>716</v>
      </c>
      <c r="O13" s="111">
        <v>150</v>
      </c>
      <c r="P13" s="73">
        <f t="shared" si="2"/>
        <v>340.17450000000002</v>
      </c>
    </row>
    <row r="14" spans="1:16" x14ac:dyDescent="0.3">
      <c r="A14" s="3">
        <v>72100</v>
      </c>
      <c r="B14" s="7" t="s">
        <v>40</v>
      </c>
      <c r="C14" s="80">
        <v>835</v>
      </c>
      <c r="D14" s="79">
        <v>0</v>
      </c>
      <c r="E14" s="79">
        <v>1.5</v>
      </c>
      <c r="F14" s="79">
        <v>0.68</v>
      </c>
      <c r="G14" s="59">
        <v>1.087</v>
      </c>
      <c r="H14" s="79">
        <v>0.01</v>
      </c>
      <c r="I14" s="59">
        <v>0.68700000000000006</v>
      </c>
      <c r="J14" s="79">
        <f t="shared" si="0"/>
        <v>0.74603000000000008</v>
      </c>
      <c r="K14" s="59">
        <v>35.822800000000001</v>
      </c>
      <c r="L14" s="73">
        <f t="shared" si="1"/>
        <v>26.724883484000003</v>
      </c>
      <c r="M14" s="108">
        <v>133</v>
      </c>
      <c r="N14" s="73">
        <v>170</v>
      </c>
      <c r="O14" s="111">
        <v>150</v>
      </c>
      <c r="P14" s="73">
        <f t="shared" si="2"/>
        <v>111.90450000000001</v>
      </c>
    </row>
    <row r="15" spans="1:16" x14ac:dyDescent="0.3">
      <c r="A15" s="3">
        <v>73610</v>
      </c>
      <c r="B15" s="7" t="s">
        <v>41</v>
      </c>
      <c r="C15" s="80">
        <v>789</v>
      </c>
      <c r="D15" s="79">
        <v>0</v>
      </c>
      <c r="E15" s="79">
        <v>1.5</v>
      </c>
      <c r="F15" s="79">
        <v>0.7</v>
      </c>
      <c r="G15" s="59">
        <v>1.087</v>
      </c>
      <c r="H15" s="79">
        <v>0.01</v>
      </c>
      <c r="I15" s="59">
        <v>0.68700000000000006</v>
      </c>
      <c r="J15" s="79">
        <f t="shared" si="0"/>
        <v>0.76776999999999995</v>
      </c>
      <c r="K15" s="59">
        <v>35.822800000000001</v>
      </c>
      <c r="L15" s="73">
        <f t="shared" si="1"/>
        <v>27.503671155999999</v>
      </c>
      <c r="M15" s="108">
        <v>138</v>
      </c>
      <c r="N15" s="73">
        <v>151</v>
      </c>
      <c r="O15" s="111">
        <v>150</v>
      </c>
      <c r="P15" s="73">
        <f t="shared" si="2"/>
        <v>115.16549999999999</v>
      </c>
    </row>
    <row r="16" spans="1:16" x14ac:dyDescent="0.3">
      <c r="A16" s="3">
        <v>73562</v>
      </c>
      <c r="B16" s="7" t="s">
        <v>42</v>
      </c>
      <c r="C16" s="80">
        <v>565</v>
      </c>
      <c r="D16" s="79">
        <v>0</v>
      </c>
      <c r="E16" s="79">
        <v>1.5</v>
      </c>
      <c r="F16" s="79">
        <v>0.77</v>
      </c>
      <c r="G16" s="59">
        <v>1.087</v>
      </c>
      <c r="H16" s="79">
        <v>0.01</v>
      </c>
      <c r="I16" s="59">
        <v>0.68700000000000006</v>
      </c>
      <c r="J16" s="79">
        <f t="shared" si="0"/>
        <v>0.84386000000000005</v>
      </c>
      <c r="K16" s="59">
        <v>35.822800000000001</v>
      </c>
      <c r="L16" s="73">
        <f t="shared" si="1"/>
        <v>30.229428008000003</v>
      </c>
      <c r="M16" s="108">
        <v>159</v>
      </c>
      <c r="N16" s="73">
        <v>164</v>
      </c>
      <c r="O16" s="111">
        <v>150</v>
      </c>
      <c r="P16" s="73">
        <f t="shared" si="2"/>
        <v>126.57900000000001</v>
      </c>
    </row>
    <row r="17" spans="1:16" x14ac:dyDescent="0.3">
      <c r="A17" s="3">
        <v>70450</v>
      </c>
      <c r="B17" s="7" t="s">
        <v>43</v>
      </c>
      <c r="C17" s="80">
        <v>209</v>
      </c>
      <c r="D17" s="79">
        <v>0</v>
      </c>
      <c r="E17" s="79">
        <v>1.5</v>
      </c>
      <c r="F17" s="79">
        <v>2.2799999999999998</v>
      </c>
      <c r="G17" s="59">
        <v>1.087</v>
      </c>
      <c r="H17" s="79">
        <v>0.01</v>
      </c>
      <c r="I17" s="59">
        <v>0.68700000000000006</v>
      </c>
      <c r="J17" s="79">
        <f t="shared" si="0"/>
        <v>2.4852300000000001</v>
      </c>
      <c r="K17" s="59">
        <v>35.822800000000001</v>
      </c>
      <c r="L17" s="73">
        <f t="shared" si="1"/>
        <v>89.027897244000002</v>
      </c>
      <c r="M17" s="108">
        <v>402</v>
      </c>
      <c r="N17" s="73">
        <v>1244</v>
      </c>
      <c r="O17" s="111">
        <v>150</v>
      </c>
      <c r="P17" s="73">
        <f t="shared" si="2"/>
        <v>372.78449999999998</v>
      </c>
    </row>
    <row r="18" spans="1:16" x14ac:dyDescent="0.3">
      <c r="A18" s="3">
        <v>73130</v>
      </c>
      <c r="B18" s="7" t="s">
        <v>44</v>
      </c>
      <c r="C18" s="80">
        <v>618</v>
      </c>
      <c r="D18" s="79">
        <v>0</v>
      </c>
      <c r="E18" s="79">
        <v>1.5</v>
      </c>
      <c r="F18" s="79">
        <v>0.68</v>
      </c>
      <c r="G18" s="59">
        <v>1.087</v>
      </c>
      <c r="H18" s="79">
        <v>0.01</v>
      </c>
      <c r="I18" s="59">
        <v>0.68700000000000006</v>
      </c>
      <c r="J18" s="79">
        <f t="shared" si="0"/>
        <v>0.74603000000000008</v>
      </c>
      <c r="K18" s="59">
        <v>35.822800000000001</v>
      </c>
      <c r="L18" s="73">
        <f t="shared" si="1"/>
        <v>26.724883484000003</v>
      </c>
      <c r="M18" s="108">
        <v>127</v>
      </c>
      <c r="N18" s="73">
        <v>150</v>
      </c>
      <c r="O18" s="111">
        <v>150</v>
      </c>
      <c r="P18" s="73">
        <f t="shared" si="2"/>
        <v>111.90450000000001</v>
      </c>
    </row>
    <row r="19" spans="1:16" x14ac:dyDescent="0.3">
      <c r="A19" s="3">
        <v>73140</v>
      </c>
      <c r="B19" s="7" t="s">
        <v>45</v>
      </c>
      <c r="C19" s="80">
        <v>682</v>
      </c>
      <c r="D19" s="79">
        <v>0</v>
      </c>
      <c r="E19" s="79">
        <v>1.5</v>
      </c>
      <c r="F19" s="79">
        <v>0.74</v>
      </c>
      <c r="G19" s="59">
        <v>1.087</v>
      </c>
      <c r="H19" s="79">
        <v>0.01</v>
      </c>
      <c r="I19" s="59">
        <v>0.68700000000000006</v>
      </c>
      <c r="J19" s="79">
        <f t="shared" si="0"/>
        <v>0.81125000000000003</v>
      </c>
      <c r="K19" s="59">
        <v>35.822800000000001</v>
      </c>
      <c r="L19" s="73">
        <f t="shared" si="1"/>
        <v>29.061246500000003</v>
      </c>
      <c r="M19" s="108">
        <v>106</v>
      </c>
      <c r="N19" s="73">
        <v>113</v>
      </c>
      <c r="O19" s="111">
        <v>150</v>
      </c>
      <c r="P19" s="73">
        <f t="shared" si="2"/>
        <v>121.6875</v>
      </c>
    </row>
    <row r="20" spans="1:16" x14ac:dyDescent="0.3">
      <c r="A20" s="2">
        <v>73630</v>
      </c>
      <c r="B20" s="7" t="s">
        <v>46</v>
      </c>
      <c r="C20" s="80">
        <v>537</v>
      </c>
      <c r="D20" s="79">
        <v>0</v>
      </c>
      <c r="E20" s="79">
        <v>1.5</v>
      </c>
      <c r="F20" s="79">
        <v>0.65</v>
      </c>
      <c r="G20" s="59">
        <v>1.087</v>
      </c>
      <c r="H20" s="79">
        <v>0.01</v>
      </c>
      <c r="I20" s="59">
        <v>0.68700000000000006</v>
      </c>
      <c r="J20" s="79">
        <f t="shared" si="0"/>
        <v>0.71342000000000005</v>
      </c>
      <c r="K20" s="59">
        <v>35.822800000000001</v>
      </c>
      <c r="L20" s="73">
        <f t="shared" si="1"/>
        <v>25.556701976000003</v>
      </c>
      <c r="M20" s="108">
        <v>130</v>
      </c>
      <c r="N20" s="73">
        <v>148</v>
      </c>
      <c r="O20" s="111">
        <v>150</v>
      </c>
      <c r="P20" s="73">
        <f t="shared" si="2"/>
        <v>107.01300000000001</v>
      </c>
    </row>
    <row r="21" spans="1:16" x14ac:dyDescent="0.3">
      <c r="A21" s="3">
        <v>72110</v>
      </c>
      <c r="B21" s="7" t="s">
        <v>47</v>
      </c>
      <c r="C21" s="80">
        <v>300</v>
      </c>
      <c r="D21" s="79">
        <v>0</v>
      </c>
      <c r="E21" s="79">
        <v>1.5</v>
      </c>
      <c r="F21" s="79">
        <v>0.94</v>
      </c>
      <c r="G21" s="59">
        <v>1.087</v>
      </c>
      <c r="H21" s="79">
        <v>0.01</v>
      </c>
      <c r="I21" s="59">
        <v>0.68700000000000006</v>
      </c>
      <c r="J21" s="79">
        <f t="shared" si="0"/>
        <v>1.0286499999999998</v>
      </c>
      <c r="K21" s="59">
        <v>35.822800000000001</v>
      </c>
      <c r="L21" s="73">
        <f t="shared" si="1"/>
        <v>36.849123219999996</v>
      </c>
      <c r="M21" s="108">
        <v>228</v>
      </c>
      <c r="N21" s="73">
        <v>246</v>
      </c>
      <c r="O21" s="111">
        <v>150</v>
      </c>
      <c r="P21" s="73">
        <f t="shared" si="2"/>
        <v>154.29749999999999</v>
      </c>
    </row>
    <row r="22" spans="1:16" x14ac:dyDescent="0.3">
      <c r="A22" s="3">
        <v>72131</v>
      </c>
      <c r="B22" s="7" t="s">
        <v>48</v>
      </c>
      <c r="C22" s="80">
        <v>103</v>
      </c>
      <c r="D22" s="79">
        <v>0</v>
      </c>
      <c r="E22" s="79">
        <v>1.5</v>
      </c>
      <c r="F22" s="79">
        <v>3.95</v>
      </c>
      <c r="G22" s="59">
        <v>1.087</v>
      </c>
      <c r="H22" s="79">
        <v>0.01</v>
      </c>
      <c r="I22" s="59">
        <v>0.68700000000000006</v>
      </c>
      <c r="J22" s="79">
        <f t="shared" si="0"/>
        <v>4.3005200000000006</v>
      </c>
      <c r="K22" s="59">
        <v>35.822800000000001</v>
      </c>
      <c r="L22" s="73">
        <f t="shared" si="1"/>
        <v>154.05666785600002</v>
      </c>
      <c r="M22" s="108">
        <v>627</v>
      </c>
      <c r="N22" s="73">
        <v>1442</v>
      </c>
      <c r="O22" s="111">
        <v>150</v>
      </c>
      <c r="P22" s="73">
        <f t="shared" si="2"/>
        <v>645.07800000000009</v>
      </c>
    </row>
    <row r="23" spans="1:16" x14ac:dyDescent="0.3">
      <c r="A23" s="2">
        <v>72125</v>
      </c>
      <c r="B23" s="7" t="s">
        <v>49</v>
      </c>
      <c r="C23" s="80">
        <v>118</v>
      </c>
      <c r="D23" s="79">
        <v>0</v>
      </c>
      <c r="E23" s="79">
        <v>1.5</v>
      </c>
      <c r="F23" s="79">
        <v>3.99</v>
      </c>
      <c r="G23" s="59">
        <v>1.087</v>
      </c>
      <c r="H23" s="79">
        <v>0.01</v>
      </c>
      <c r="I23" s="59">
        <v>0.68700000000000006</v>
      </c>
      <c r="J23" s="79">
        <f t="shared" si="0"/>
        <v>4.3440000000000003</v>
      </c>
      <c r="K23" s="59">
        <v>35.822800000000001</v>
      </c>
      <c r="L23" s="73">
        <f t="shared" si="1"/>
        <v>155.6142432</v>
      </c>
      <c r="M23" s="108">
        <v>542</v>
      </c>
      <c r="N23" s="73">
        <v>1451</v>
      </c>
      <c r="O23" s="111">
        <v>150</v>
      </c>
      <c r="P23" s="73">
        <f t="shared" si="2"/>
        <v>651.6</v>
      </c>
    </row>
    <row r="24" spans="1:16" ht="28.8" x14ac:dyDescent="0.3">
      <c r="A24" s="2">
        <v>72295</v>
      </c>
      <c r="B24" s="4" t="s">
        <v>51</v>
      </c>
      <c r="C24" s="80">
        <v>45</v>
      </c>
      <c r="D24" s="79">
        <v>0</v>
      </c>
      <c r="E24" s="79">
        <v>1.5</v>
      </c>
      <c r="F24" s="79">
        <v>1.58</v>
      </c>
      <c r="G24" s="59">
        <v>1.087</v>
      </c>
      <c r="H24" s="79">
        <v>0.01</v>
      </c>
      <c r="I24" s="59">
        <v>0.68700000000000006</v>
      </c>
      <c r="J24" s="79">
        <f t="shared" si="0"/>
        <v>1.7243299999999999</v>
      </c>
      <c r="K24" s="59">
        <v>35.822800000000001</v>
      </c>
      <c r="L24" s="73">
        <f t="shared" si="1"/>
        <v>61.770328723999995</v>
      </c>
      <c r="M24" s="108">
        <v>1376</v>
      </c>
      <c r="N24" s="73">
        <v>4146</v>
      </c>
      <c r="O24" s="111">
        <v>150</v>
      </c>
      <c r="P24" s="73">
        <f t="shared" si="2"/>
        <v>258.64949999999999</v>
      </c>
    </row>
    <row r="25" spans="1:16" x14ac:dyDescent="0.3">
      <c r="A25" s="3">
        <v>70553</v>
      </c>
      <c r="B25" s="7" t="s">
        <v>50</v>
      </c>
      <c r="C25" s="80">
        <v>38</v>
      </c>
      <c r="D25" s="79">
        <v>0</v>
      </c>
      <c r="E25" s="79">
        <v>1.5</v>
      </c>
      <c r="F25" s="79">
        <v>7.82</v>
      </c>
      <c r="G25" s="59">
        <v>1.087</v>
      </c>
      <c r="H25" s="79">
        <v>0.01</v>
      </c>
      <c r="I25" s="59">
        <v>0.68700000000000006</v>
      </c>
      <c r="J25" s="79">
        <f t="shared" si="0"/>
        <v>8.5072099999999988</v>
      </c>
      <c r="K25" s="59">
        <v>35.822800000000001</v>
      </c>
      <c r="L25" s="73">
        <f t="shared" si="1"/>
        <v>304.75208238799996</v>
      </c>
      <c r="M25" s="108">
        <v>1625</v>
      </c>
      <c r="N25" s="73">
        <v>4109</v>
      </c>
      <c r="O25" s="111">
        <v>150</v>
      </c>
      <c r="P25" s="73">
        <f t="shared" si="2"/>
        <v>1276.0814999999998</v>
      </c>
    </row>
    <row r="26" spans="1:16" x14ac:dyDescent="0.3">
      <c r="A26" s="2">
        <v>73564</v>
      </c>
      <c r="B26" s="7" t="s">
        <v>52</v>
      </c>
      <c r="C26" s="80">
        <v>331</v>
      </c>
      <c r="D26" s="79">
        <v>0</v>
      </c>
      <c r="E26" s="79">
        <v>1.5</v>
      </c>
      <c r="F26" s="79">
        <v>0.89</v>
      </c>
      <c r="G26" s="59">
        <v>1.087</v>
      </c>
      <c r="H26" s="79">
        <v>0.01</v>
      </c>
      <c r="I26" s="59">
        <v>0.68700000000000006</v>
      </c>
      <c r="J26" s="79">
        <f t="shared" si="0"/>
        <v>0.97430000000000005</v>
      </c>
      <c r="K26" s="59">
        <v>35.822800000000001</v>
      </c>
      <c r="L26" s="73">
        <f t="shared" si="1"/>
        <v>34.902154040000006</v>
      </c>
      <c r="M26" s="108">
        <v>155</v>
      </c>
      <c r="N26" s="73">
        <v>189</v>
      </c>
      <c r="O26" s="111">
        <v>150</v>
      </c>
      <c r="P26" s="73">
        <f t="shared" si="2"/>
        <v>146.14500000000001</v>
      </c>
    </row>
    <row r="28" spans="1:16" x14ac:dyDescent="0.3">
      <c r="B28" s="59" t="s">
        <v>302</v>
      </c>
      <c r="C28" s="59">
        <v>16113</v>
      </c>
    </row>
    <row r="29" spans="1:16" x14ac:dyDescent="0.3">
      <c r="B29" s="59" t="s">
        <v>299</v>
      </c>
      <c r="C29" s="69">
        <f>SUM(C5:C26)/C28</f>
        <v>0.53553031713523247</v>
      </c>
    </row>
  </sheetData>
  <sheetProtection password="CAF9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" sqref="N1:N1048576"/>
    </sheetView>
  </sheetViews>
  <sheetFormatPr defaultRowHeight="14.4" x14ac:dyDescent="0.3"/>
  <cols>
    <col min="1" max="1" width="9" style="1" customWidth="1"/>
    <col min="2" max="2" width="51.77734375" style="1" customWidth="1"/>
    <col min="3" max="3" width="10.5546875" style="1" bestFit="1" customWidth="1"/>
    <col min="4" max="5" width="5.44140625" style="1" bestFit="1" customWidth="1"/>
    <col min="6" max="6" width="7" style="1" bestFit="1" customWidth="1"/>
    <col min="7" max="7" width="7.33203125" style="1" bestFit="1" customWidth="1"/>
    <col min="8" max="8" width="7.6640625" style="1" bestFit="1" customWidth="1"/>
    <col min="9" max="9" width="8" style="1" bestFit="1" customWidth="1"/>
    <col min="10" max="11" width="8.88671875" style="1"/>
    <col min="12" max="12" width="11.5546875" style="1" bestFit="1" customWidth="1"/>
    <col min="13" max="13" width="11.88671875" style="1" customWidth="1"/>
    <col min="14" max="15" width="8.88671875" style="1"/>
    <col min="16" max="16" width="8.21875" style="1" bestFit="1" customWidth="1"/>
    <col min="17" max="16384" width="8.88671875" style="1"/>
  </cols>
  <sheetData>
    <row r="1" spans="1:16" ht="28.8" x14ac:dyDescent="0.3">
      <c r="A1" s="8" t="s">
        <v>26</v>
      </c>
      <c r="B1" s="8" t="s">
        <v>27</v>
      </c>
      <c r="C1" s="59" t="s">
        <v>297</v>
      </c>
      <c r="D1" s="59" t="s">
        <v>288</v>
      </c>
      <c r="E1" s="59" t="s">
        <v>289</v>
      </c>
      <c r="F1" s="59" t="s">
        <v>290</v>
      </c>
      <c r="G1" s="59" t="s">
        <v>291</v>
      </c>
      <c r="H1" s="59" t="s">
        <v>292</v>
      </c>
      <c r="I1" s="59" t="s">
        <v>293</v>
      </c>
      <c r="J1" s="59" t="s">
        <v>294</v>
      </c>
      <c r="K1" s="59" t="s">
        <v>295</v>
      </c>
      <c r="L1" s="59" t="s">
        <v>296</v>
      </c>
      <c r="M1" s="82" t="s">
        <v>1</v>
      </c>
      <c r="N1" s="82" t="s">
        <v>287</v>
      </c>
      <c r="O1" s="82" t="s">
        <v>300</v>
      </c>
      <c r="P1" s="82" t="s">
        <v>301</v>
      </c>
    </row>
    <row r="2" spans="1:16" ht="28.8" x14ac:dyDescent="0.3">
      <c r="A2" s="9">
        <v>97110</v>
      </c>
      <c r="B2" s="8" t="s">
        <v>54</v>
      </c>
      <c r="C2" s="83">
        <v>32140</v>
      </c>
      <c r="D2" s="82">
        <v>0.45</v>
      </c>
      <c r="E2" s="81">
        <v>1.5</v>
      </c>
      <c r="F2" s="82">
        <v>0.44</v>
      </c>
      <c r="G2" s="82">
        <v>1.087</v>
      </c>
      <c r="H2" s="82">
        <v>0.01</v>
      </c>
      <c r="I2" s="82">
        <v>0.68700000000000006</v>
      </c>
      <c r="J2" s="78">
        <f>(D2*E2)+(F2*G2)+(H2*I2)</f>
        <v>1.16015</v>
      </c>
      <c r="K2" s="82">
        <v>35.822800000000001</v>
      </c>
      <c r="L2" s="74">
        <f>J2*K2</f>
        <v>41.559821419999999</v>
      </c>
      <c r="M2" s="93">
        <v>136</v>
      </c>
      <c r="N2" s="10">
        <v>96</v>
      </c>
      <c r="O2" s="120">
        <v>150</v>
      </c>
      <c r="P2" s="10">
        <f>J2*O2</f>
        <v>174.02250000000001</v>
      </c>
    </row>
    <row r="3" spans="1:16" ht="28.8" x14ac:dyDescent="0.3">
      <c r="A3" s="11">
        <v>97140</v>
      </c>
      <c r="B3" s="12" t="s">
        <v>55</v>
      </c>
      <c r="C3" s="83">
        <v>24392</v>
      </c>
      <c r="D3" s="82">
        <v>0.43</v>
      </c>
      <c r="E3" s="81">
        <v>1.5</v>
      </c>
      <c r="F3" s="81">
        <v>0.4</v>
      </c>
      <c r="G3" s="82">
        <v>1.087</v>
      </c>
      <c r="H3" s="82">
        <v>0.01</v>
      </c>
      <c r="I3" s="82">
        <v>0.68700000000000006</v>
      </c>
      <c r="J3" s="78">
        <f t="shared" ref="J3:J24" si="0">(D3*E3)+(F3*G3)+(H3*I3)</f>
        <v>1.08667</v>
      </c>
      <c r="K3" s="82">
        <v>35.822800000000001</v>
      </c>
      <c r="L3" s="74">
        <f t="shared" ref="L3:L24" si="1">J3*K3</f>
        <v>38.927562076000001</v>
      </c>
      <c r="M3" s="93">
        <v>102</v>
      </c>
      <c r="N3" s="10">
        <v>74</v>
      </c>
      <c r="O3" s="120">
        <v>150</v>
      </c>
      <c r="P3" s="10">
        <f t="shared" ref="P3:P24" si="2">J3*O3</f>
        <v>163.00050000000002</v>
      </c>
    </row>
    <row r="4" spans="1:16" ht="28.8" x14ac:dyDescent="0.3">
      <c r="A4" s="9">
        <v>98941</v>
      </c>
      <c r="B4" s="13" t="s">
        <v>56</v>
      </c>
      <c r="C4" s="83">
        <v>7573</v>
      </c>
      <c r="D4" s="82">
        <v>0.71</v>
      </c>
      <c r="E4" s="81">
        <v>1.5</v>
      </c>
      <c r="F4" s="82">
        <v>0.42</v>
      </c>
      <c r="G4" s="82">
        <v>1.087</v>
      </c>
      <c r="H4" s="82">
        <v>0.03</v>
      </c>
      <c r="I4" s="82">
        <v>0.68700000000000006</v>
      </c>
      <c r="J4" s="78">
        <f t="shared" si="0"/>
        <v>1.5421499999999999</v>
      </c>
      <c r="K4" s="82">
        <v>35.822800000000001</v>
      </c>
      <c r="L4" s="74">
        <f t="shared" si="1"/>
        <v>55.244131019999998</v>
      </c>
      <c r="M4" s="93">
        <v>72</v>
      </c>
      <c r="N4" s="10">
        <v>85</v>
      </c>
      <c r="O4" s="120">
        <v>150</v>
      </c>
      <c r="P4" s="10">
        <f t="shared" si="2"/>
        <v>231.32249999999999</v>
      </c>
    </row>
    <row r="5" spans="1:16" x14ac:dyDescent="0.3">
      <c r="A5" s="11">
        <v>97530</v>
      </c>
      <c r="B5" s="14" t="s">
        <v>57</v>
      </c>
      <c r="C5" s="83">
        <v>5191</v>
      </c>
      <c r="D5" s="82">
        <v>0.44</v>
      </c>
      <c r="E5" s="81">
        <v>1.5</v>
      </c>
      <c r="F5" s="82">
        <v>0.53</v>
      </c>
      <c r="G5" s="82">
        <v>1.087</v>
      </c>
      <c r="H5" s="82">
        <v>0.01</v>
      </c>
      <c r="I5" s="82">
        <v>0.68700000000000006</v>
      </c>
      <c r="J5" s="78">
        <f t="shared" si="0"/>
        <v>1.24298</v>
      </c>
      <c r="K5" s="82">
        <v>35.822800000000001</v>
      </c>
      <c r="L5" s="74">
        <f t="shared" si="1"/>
        <v>44.527023944</v>
      </c>
      <c r="M5" s="93">
        <v>96</v>
      </c>
      <c r="N5" s="10">
        <v>77</v>
      </c>
      <c r="O5" s="120">
        <v>150</v>
      </c>
      <c r="P5" s="10">
        <f t="shared" si="2"/>
        <v>186.447</v>
      </c>
    </row>
    <row r="6" spans="1:16" ht="28.8" x14ac:dyDescent="0.3">
      <c r="A6" s="11">
        <v>97124</v>
      </c>
      <c r="B6" s="15" t="s">
        <v>58</v>
      </c>
      <c r="C6" s="83">
        <v>4686</v>
      </c>
      <c r="D6" s="82">
        <v>0.35</v>
      </c>
      <c r="E6" s="81">
        <v>1.5</v>
      </c>
      <c r="F6" s="82">
        <v>0.38</v>
      </c>
      <c r="G6" s="82">
        <v>1.087</v>
      </c>
      <c r="H6" s="82">
        <v>0.01</v>
      </c>
      <c r="I6" s="82">
        <v>0.68700000000000006</v>
      </c>
      <c r="J6" s="78">
        <f t="shared" si="0"/>
        <v>0.94492999999999994</v>
      </c>
      <c r="K6" s="82">
        <v>35.822800000000001</v>
      </c>
      <c r="L6" s="74">
        <f t="shared" si="1"/>
        <v>33.850038403999996</v>
      </c>
      <c r="M6" s="93">
        <v>102</v>
      </c>
      <c r="N6" s="10">
        <v>63</v>
      </c>
      <c r="O6" s="120">
        <v>150</v>
      </c>
      <c r="P6" s="10">
        <f t="shared" si="2"/>
        <v>141.73949999999999</v>
      </c>
    </row>
    <row r="7" spans="1:16" ht="28.8" x14ac:dyDescent="0.3">
      <c r="A7" s="11">
        <v>97014</v>
      </c>
      <c r="B7" s="16" t="s">
        <v>59</v>
      </c>
      <c r="C7" s="83">
        <v>10428</v>
      </c>
      <c r="D7" s="82" t="s">
        <v>303</v>
      </c>
      <c r="E7" s="82" t="s">
        <v>303</v>
      </c>
      <c r="F7" s="82" t="s">
        <v>303</v>
      </c>
      <c r="G7" s="82" t="s">
        <v>303</v>
      </c>
      <c r="H7" s="82" t="s">
        <v>303</v>
      </c>
      <c r="I7" s="82" t="s">
        <v>303</v>
      </c>
      <c r="J7" s="82" t="s">
        <v>303</v>
      </c>
      <c r="K7" s="82" t="s">
        <v>303</v>
      </c>
      <c r="L7" s="82" t="s">
        <v>303</v>
      </c>
      <c r="M7" s="93">
        <v>46</v>
      </c>
      <c r="N7" s="10">
        <v>56</v>
      </c>
      <c r="O7" s="120">
        <v>150</v>
      </c>
      <c r="P7" s="10" t="s">
        <v>306</v>
      </c>
    </row>
    <row r="8" spans="1:16" ht="28.8" x14ac:dyDescent="0.3">
      <c r="A8" s="11">
        <v>97112</v>
      </c>
      <c r="B8" s="17" t="s">
        <v>60</v>
      </c>
      <c r="C8" s="83">
        <v>4841</v>
      </c>
      <c r="D8" s="82">
        <v>0.45</v>
      </c>
      <c r="E8" s="81">
        <v>1.5</v>
      </c>
      <c r="F8" s="82">
        <v>0.48</v>
      </c>
      <c r="G8" s="82">
        <v>1.087</v>
      </c>
      <c r="H8" s="82">
        <v>0.01</v>
      </c>
      <c r="I8" s="82">
        <v>0.68700000000000006</v>
      </c>
      <c r="J8" s="78">
        <f t="shared" si="0"/>
        <v>1.20363</v>
      </c>
      <c r="K8" s="82">
        <v>35.822800000000001</v>
      </c>
      <c r="L8" s="74">
        <f t="shared" si="1"/>
        <v>43.117396763999999</v>
      </c>
      <c r="M8" s="93">
        <v>98</v>
      </c>
      <c r="N8" s="10">
        <v>94</v>
      </c>
      <c r="O8" s="120">
        <v>150</v>
      </c>
      <c r="P8" s="10">
        <f t="shared" si="2"/>
        <v>180.5445</v>
      </c>
    </row>
    <row r="9" spans="1:16" ht="28.8" x14ac:dyDescent="0.3">
      <c r="A9" s="11">
        <v>98940</v>
      </c>
      <c r="B9" s="18" t="s">
        <v>61</v>
      </c>
      <c r="C9" s="83">
        <v>6127</v>
      </c>
      <c r="D9" s="82">
        <v>0.46</v>
      </c>
      <c r="E9" s="81">
        <v>1.5</v>
      </c>
      <c r="F9" s="82">
        <v>0.32</v>
      </c>
      <c r="G9" s="82">
        <v>1.087</v>
      </c>
      <c r="H9" s="82">
        <v>0.01</v>
      </c>
      <c r="I9" s="82">
        <v>0.68700000000000006</v>
      </c>
      <c r="J9" s="78">
        <f t="shared" si="0"/>
        <v>1.04471</v>
      </c>
      <c r="K9" s="82">
        <v>35.822800000000001</v>
      </c>
      <c r="L9" s="74">
        <f t="shared" si="1"/>
        <v>37.424437388000001</v>
      </c>
      <c r="M9" s="93">
        <v>60</v>
      </c>
      <c r="N9" s="10">
        <v>66</v>
      </c>
      <c r="O9" s="120">
        <v>150</v>
      </c>
      <c r="P9" s="10">
        <f t="shared" si="2"/>
        <v>156.70650000000001</v>
      </c>
    </row>
    <row r="10" spans="1:16" ht="28.8" x14ac:dyDescent="0.3">
      <c r="A10" s="11">
        <v>97035</v>
      </c>
      <c r="B10" s="19" t="s">
        <v>62</v>
      </c>
      <c r="C10" s="83">
        <v>7039</v>
      </c>
      <c r="D10" s="82">
        <v>0.21</v>
      </c>
      <c r="E10" s="81">
        <v>1.5</v>
      </c>
      <c r="F10" s="82">
        <v>0.14000000000000001</v>
      </c>
      <c r="G10" s="82">
        <v>1.087</v>
      </c>
      <c r="H10" s="82">
        <v>0.01</v>
      </c>
      <c r="I10" s="82">
        <v>0.68700000000000006</v>
      </c>
      <c r="J10" s="78">
        <f t="shared" si="0"/>
        <v>0.47405000000000003</v>
      </c>
      <c r="K10" s="82">
        <v>35.822800000000001</v>
      </c>
      <c r="L10" s="74">
        <f t="shared" si="1"/>
        <v>16.981798340000001</v>
      </c>
      <c r="M10" s="93">
        <v>49</v>
      </c>
      <c r="N10" s="10">
        <v>62</v>
      </c>
      <c r="O10" s="120">
        <v>150</v>
      </c>
      <c r="P10" s="10">
        <f t="shared" si="2"/>
        <v>71.107500000000002</v>
      </c>
    </row>
    <row r="11" spans="1:16" x14ac:dyDescent="0.3">
      <c r="A11" s="11">
        <v>97001</v>
      </c>
      <c r="B11" s="20" t="s">
        <v>53</v>
      </c>
      <c r="C11" s="83">
        <v>1760</v>
      </c>
      <c r="D11" s="82">
        <v>1.2</v>
      </c>
      <c r="E11" s="81">
        <v>1.5</v>
      </c>
      <c r="F11" s="82">
        <v>0.87</v>
      </c>
      <c r="G11" s="82">
        <v>1.087</v>
      </c>
      <c r="H11" s="82">
        <v>0.05</v>
      </c>
      <c r="I11" s="82">
        <v>0.68700000000000006</v>
      </c>
      <c r="J11" s="78">
        <f t="shared" si="0"/>
        <v>2.7800399999999996</v>
      </c>
      <c r="K11" s="82">
        <v>35.822800000000001</v>
      </c>
      <c r="L11" s="74">
        <f t="shared" si="1"/>
        <v>99.588816911999984</v>
      </c>
      <c r="M11" s="93">
        <v>159</v>
      </c>
      <c r="N11" s="10">
        <v>186</v>
      </c>
      <c r="O11" s="120">
        <v>150</v>
      </c>
      <c r="P11" s="10">
        <f t="shared" si="2"/>
        <v>417.00599999999997</v>
      </c>
    </row>
    <row r="12" spans="1:16" ht="28.8" x14ac:dyDescent="0.3">
      <c r="A12" s="11">
        <v>97010</v>
      </c>
      <c r="B12" s="21" t="s">
        <v>63</v>
      </c>
      <c r="C12" s="83">
        <v>6680</v>
      </c>
      <c r="D12" s="82" t="s">
        <v>303</v>
      </c>
      <c r="E12" s="81" t="s">
        <v>303</v>
      </c>
      <c r="F12" s="82" t="s">
        <v>303</v>
      </c>
      <c r="G12" s="82" t="s">
        <v>303</v>
      </c>
      <c r="H12" s="82" t="s">
        <v>303</v>
      </c>
      <c r="I12" s="82" t="s">
        <v>303</v>
      </c>
      <c r="J12" s="78" t="s">
        <v>303</v>
      </c>
      <c r="K12" s="82" t="s">
        <v>303</v>
      </c>
      <c r="L12" s="74" t="s">
        <v>303</v>
      </c>
      <c r="M12" s="93">
        <v>36</v>
      </c>
      <c r="N12" s="10">
        <v>50</v>
      </c>
      <c r="O12" s="120">
        <v>150</v>
      </c>
      <c r="P12" s="10" t="s">
        <v>306</v>
      </c>
    </row>
    <row r="13" spans="1:16" ht="28.8" x14ac:dyDescent="0.3">
      <c r="A13" s="11">
        <v>95904</v>
      </c>
      <c r="B13" s="22" t="s">
        <v>64</v>
      </c>
      <c r="C13" s="83">
        <v>410</v>
      </c>
      <c r="D13" s="82" t="s">
        <v>303</v>
      </c>
      <c r="E13" s="81" t="s">
        <v>303</v>
      </c>
      <c r="F13" s="82" t="s">
        <v>303</v>
      </c>
      <c r="G13" s="82" t="s">
        <v>303</v>
      </c>
      <c r="H13" s="82" t="s">
        <v>303</v>
      </c>
      <c r="I13" s="82" t="s">
        <v>303</v>
      </c>
      <c r="J13" s="78" t="s">
        <v>303</v>
      </c>
      <c r="K13" s="82" t="s">
        <v>303</v>
      </c>
      <c r="L13" s="74" t="s">
        <v>303</v>
      </c>
      <c r="M13" s="93">
        <v>568</v>
      </c>
      <c r="N13" s="10">
        <v>204</v>
      </c>
      <c r="O13" s="120">
        <v>150</v>
      </c>
      <c r="P13" s="10" t="s">
        <v>306</v>
      </c>
    </row>
    <row r="14" spans="1:16" ht="28.8" x14ac:dyDescent="0.3">
      <c r="A14" s="11">
        <v>97113</v>
      </c>
      <c r="B14" s="23" t="s">
        <v>65</v>
      </c>
      <c r="C14" s="83">
        <v>1405</v>
      </c>
      <c r="D14" s="82">
        <v>0.44</v>
      </c>
      <c r="E14" s="81">
        <v>1.5</v>
      </c>
      <c r="F14" s="82">
        <v>0.76</v>
      </c>
      <c r="G14" s="82">
        <v>1.087</v>
      </c>
      <c r="H14" s="82">
        <v>0.01</v>
      </c>
      <c r="I14" s="82">
        <v>0.68700000000000006</v>
      </c>
      <c r="J14" s="78">
        <f t="shared" si="0"/>
        <v>1.49299</v>
      </c>
      <c r="K14" s="82">
        <v>35.822800000000001</v>
      </c>
      <c r="L14" s="74">
        <f t="shared" si="1"/>
        <v>53.483082172000003</v>
      </c>
      <c r="M14" s="93">
        <v>144</v>
      </c>
      <c r="N14" s="10">
        <v>106</v>
      </c>
      <c r="O14" s="120">
        <v>150</v>
      </c>
      <c r="P14" s="10">
        <f t="shared" si="2"/>
        <v>223.9485</v>
      </c>
    </row>
    <row r="15" spans="1:16" ht="28.8" x14ac:dyDescent="0.3">
      <c r="A15" s="11">
        <v>97012</v>
      </c>
      <c r="B15" s="24" t="s">
        <v>66</v>
      </c>
      <c r="C15" s="83">
        <v>4066</v>
      </c>
      <c r="D15" s="82">
        <v>0.25</v>
      </c>
      <c r="E15" s="81">
        <v>1.5</v>
      </c>
      <c r="F15" s="82">
        <v>0.19</v>
      </c>
      <c r="G15" s="82">
        <v>1.087</v>
      </c>
      <c r="H15" s="82">
        <v>0.01</v>
      </c>
      <c r="I15" s="82">
        <v>0.68700000000000006</v>
      </c>
      <c r="J15" s="78">
        <f t="shared" si="0"/>
        <v>0.58840000000000003</v>
      </c>
      <c r="K15" s="82">
        <v>35.822800000000001</v>
      </c>
      <c r="L15" s="74">
        <f t="shared" si="1"/>
        <v>21.07813552</v>
      </c>
      <c r="M15" s="93">
        <v>47</v>
      </c>
      <c r="N15" s="10">
        <v>57</v>
      </c>
      <c r="O15" s="120">
        <v>150</v>
      </c>
      <c r="P15" s="10">
        <f t="shared" si="2"/>
        <v>88.26</v>
      </c>
    </row>
    <row r="16" spans="1:16" x14ac:dyDescent="0.3">
      <c r="A16" s="11">
        <v>99199</v>
      </c>
      <c r="B16" s="25" t="s">
        <v>67</v>
      </c>
      <c r="C16" s="83">
        <v>441</v>
      </c>
      <c r="D16" s="82" t="s">
        <v>303</v>
      </c>
      <c r="E16" s="81" t="s">
        <v>303</v>
      </c>
      <c r="F16" s="82" t="s">
        <v>303</v>
      </c>
      <c r="G16" s="82" t="s">
        <v>303</v>
      </c>
      <c r="H16" s="82" t="s">
        <v>303</v>
      </c>
      <c r="I16" s="82" t="s">
        <v>303</v>
      </c>
      <c r="J16" s="78" t="s">
        <v>303</v>
      </c>
      <c r="K16" s="82" t="s">
        <v>303</v>
      </c>
      <c r="L16" s="74" t="s">
        <v>303</v>
      </c>
      <c r="M16" s="93">
        <v>380</v>
      </c>
      <c r="N16" s="10" t="s">
        <v>304</v>
      </c>
      <c r="O16" s="120">
        <v>150</v>
      </c>
      <c r="P16" s="10" t="s">
        <v>306</v>
      </c>
    </row>
    <row r="17" spans="1:16" x14ac:dyDescent="0.3">
      <c r="A17" s="11">
        <v>97545</v>
      </c>
      <c r="B17" s="26" t="s">
        <v>68</v>
      </c>
      <c r="C17" s="83">
        <v>708</v>
      </c>
      <c r="D17" s="81" t="s">
        <v>303</v>
      </c>
      <c r="E17" s="81" t="s">
        <v>303</v>
      </c>
      <c r="F17" s="81" t="s">
        <v>303</v>
      </c>
      <c r="G17" s="82" t="s">
        <v>303</v>
      </c>
      <c r="H17" s="81" t="s">
        <v>303</v>
      </c>
      <c r="I17" s="82" t="s">
        <v>303</v>
      </c>
      <c r="J17" s="78" t="s">
        <v>303</v>
      </c>
      <c r="K17" s="82" t="s">
        <v>303</v>
      </c>
      <c r="L17" s="74" t="s">
        <v>303</v>
      </c>
      <c r="M17" s="93">
        <v>232</v>
      </c>
      <c r="N17" s="10">
        <v>295</v>
      </c>
      <c r="O17" s="120">
        <v>150</v>
      </c>
      <c r="P17" s="10" t="s">
        <v>306</v>
      </c>
    </row>
    <row r="18" spans="1:16" x14ac:dyDescent="0.3">
      <c r="A18" s="11">
        <v>97546</v>
      </c>
      <c r="B18" s="27" t="s">
        <v>69</v>
      </c>
      <c r="C18" s="83">
        <v>778</v>
      </c>
      <c r="D18" s="82" t="s">
        <v>303</v>
      </c>
      <c r="E18" s="81" t="s">
        <v>303</v>
      </c>
      <c r="F18" s="82" t="s">
        <v>303</v>
      </c>
      <c r="G18" s="82" t="s">
        <v>303</v>
      </c>
      <c r="H18" s="82" t="s">
        <v>303</v>
      </c>
      <c r="I18" s="82" t="s">
        <v>303</v>
      </c>
      <c r="J18" s="78" t="s">
        <v>303</v>
      </c>
      <c r="K18" s="82" t="s">
        <v>303</v>
      </c>
      <c r="L18" s="74" t="s">
        <v>303</v>
      </c>
      <c r="M18" s="93">
        <v>204</v>
      </c>
      <c r="N18" s="10">
        <v>118</v>
      </c>
      <c r="O18" s="120">
        <v>150</v>
      </c>
      <c r="P18" s="10" t="s">
        <v>306</v>
      </c>
    </row>
    <row r="19" spans="1:16" ht="28.8" x14ac:dyDescent="0.3">
      <c r="A19" s="11">
        <v>95900</v>
      </c>
      <c r="B19" s="28" t="s">
        <v>70</v>
      </c>
      <c r="C19" s="83">
        <v>282</v>
      </c>
      <c r="D19" s="82" t="s">
        <v>303</v>
      </c>
      <c r="E19" s="81" t="s">
        <v>303</v>
      </c>
      <c r="F19" s="82" t="s">
        <v>303</v>
      </c>
      <c r="G19" s="82" t="s">
        <v>303</v>
      </c>
      <c r="H19" s="82" t="s">
        <v>303</v>
      </c>
      <c r="I19" s="82" t="s">
        <v>303</v>
      </c>
      <c r="J19" s="78" t="s">
        <v>303</v>
      </c>
      <c r="K19" s="82" t="s">
        <v>303</v>
      </c>
      <c r="L19" s="74" t="s">
        <v>303</v>
      </c>
      <c r="M19" s="93">
        <v>557</v>
      </c>
      <c r="N19" s="10">
        <v>216</v>
      </c>
      <c r="O19" s="120">
        <v>150</v>
      </c>
      <c r="P19" s="10" t="s">
        <v>306</v>
      </c>
    </row>
    <row r="20" spans="1:16" ht="28.8" x14ac:dyDescent="0.3">
      <c r="A20" s="9">
        <v>97799</v>
      </c>
      <c r="B20" s="29" t="s">
        <v>71</v>
      </c>
      <c r="C20" s="83">
        <v>339</v>
      </c>
      <c r="D20" s="82" t="s">
        <v>303</v>
      </c>
      <c r="E20" s="81" t="s">
        <v>303</v>
      </c>
      <c r="F20" s="82" t="s">
        <v>303</v>
      </c>
      <c r="G20" s="82" t="s">
        <v>303</v>
      </c>
      <c r="H20" s="82" t="s">
        <v>303</v>
      </c>
      <c r="I20" s="82" t="s">
        <v>303</v>
      </c>
      <c r="J20" s="78" t="s">
        <v>303</v>
      </c>
      <c r="K20" s="82" t="s">
        <v>303</v>
      </c>
      <c r="L20" s="74" t="s">
        <v>303</v>
      </c>
      <c r="M20" s="93">
        <v>386</v>
      </c>
      <c r="N20" s="10" t="s">
        <v>304</v>
      </c>
      <c r="O20" s="120">
        <v>150</v>
      </c>
      <c r="P20" s="10" t="s">
        <v>306</v>
      </c>
    </row>
    <row r="21" spans="1:16" ht="28.8" x14ac:dyDescent="0.3">
      <c r="A21" s="11">
        <v>97750</v>
      </c>
      <c r="B21" s="30" t="s">
        <v>72</v>
      </c>
      <c r="C21" s="83">
        <v>495</v>
      </c>
      <c r="D21" s="82">
        <v>0.45</v>
      </c>
      <c r="E21" s="81">
        <v>1.5</v>
      </c>
      <c r="F21" s="82">
        <v>0.46</v>
      </c>
      <c r="G21" s="82">
        <v>1.087</v>
      </c>
      <c r="H21" s="82">
        <v>0.03</v>
      </c>
      <c r="I21" s="82">
        <v>0.68700000000000006</v>
      </c>
      <c r="J21" s="78">
        <f t="shared" si="0"/>
        <v>1.19563</v>
      </c>
      <c r="K21" s="82">
        <v>35.822800000000001</v>
      </c>
      <c r="L21" s="74">
        <f t="shared" si="1"/>
        <v>42.830814363999998</v>
      </c>
      <c r="M21" s="93">
        <v>263</v>
      </c>
      <c r="N21" s="10">
        <v>172</v>
      </c>
      <c r="O21" s="120">
        <v>150</v>
      </c>
      <c r="P21" s="10">
        <f t="shared" si="2"/>
        <v>179.34449999999998</v>
      </c>
    </row>
    <row r="22" spans="1:16" ht="28.8" x14ac:dyDescent="0.3">
      <c r="A22" s="11">
        <v>97032</v>
      </c>
      <c r="B22" s="31" t="s">
        <v>73</v>
      </c>
      <c r="C22" s="83">
        <v>2375</v>
      </c>
      <c r="D22" s="82">
        <v>0.25</v>
      </c>
      <c r="E22" s="81">
        <v>1.5</v>
      </c>
      <c r="F22" s="82">
        <v>0.28000000000000003</v>
      </c>
      <c r="G22" s="82">
        <v>1.087</v>
      </c>
      <c r="H22" s="82">
        <v>0.01</v>
      </c>
      <c r="I22" s="82">
        <v>0.68700000000000006</v>
      </c>
      <c r="J22" s="78">
        <f t="shared" si="0"/>
        <v>0.68623000000000001</v>
      </c>
      <c r="K22" s="82">
        <v>35.822800000000001</v>
      </c>
      <c r="L22" s="74">
        <f t="shared" si="1"/>
        <v>24.582680044</v>
      </c>
      <c r="M22" s="93">
        <v>49</v>
      </c>
      <c r="N22" s="10">
        <v>63</v>
      </c>
      <c r="O22" s="120">
        <v>150</v>
      </c>
      <c r="P22" s="10">
        <f t="shared" si="2"/>
        <v>102.9345</v>
      </c>
    </row>
    <row r="23" spans="1:16" x14ac:dyDescent="0.3">
      <c r="A23" s="9">
        <v>99144</v>
      </c>
      <c r="B23" s="32" t="s">
        <v>74</v>
      </c>
      <c r="C23" s="83">
        <v>365</v>
      </c>
      <c r="D23" s="82" t="s">
        <v>303</v>
      </c>
      <c r="E23" s="81" t="s">
        <v>303</v>
      </c>
      <c r="F23" s="82" t="s">
        <v>303</v>
      </c>
      <c r="G23" s="82" t="s">
        <v>303</v>
      </c>
      <c r="H23" s="82" t="s">
        <v>303</v>
      </c>
      <c r="I23" s="82" t="s">
        <v>303</v>
      </c>
      <c r="J23" s="78" t="s">
        <v>303</v>
      </c>
      <c r="K23" s="82" t="s">
        <v>303</v>
      </c>
      <c r="L23" s="74" t="s">
        <v>303</v>
      </c>
      <c r="M23" s="93">
        <v>288</v>
      </c>
      <c r="N23" s="10">
        <v>368</v>
      </c>
      <c r="O23" s="120">
        <v>150</v>
      </c>
      <c r="P23" s="10" t="s">
        <v>306</v>
      </c>
    </row>
    <row r="24" spans="1:16" ht="28.8" x14ac:dyDescent="0.3">
      <c r="A24" s="9">
        <v>97033</v>
      </c>
      <c r="B24" s="8" t="s">
        <v>76</v>
      </c>
      <c r="C24" s="83">
        <v>1285</v>
      </c>
      <c r="D24" s="82">
        <v>0.26</v>
      </c>
      <c r="E24" s="81">
        <v>1.5</v>
      </c>
      <c r="F24" s="82">
        <v>0.64</v>
      </c>
      <c r="G24" s="82">
        <v>1.087</v>
      </c>
      <c r="H24" s="82">
        <v>0.01</v>
      </c>
      <c r="I24" s="82">
        <v>0.68700000000000006</v>
      </c>
      <c r="J24" s="78">
        <f t="shared" si="0"/>
        <v>1.0925499999999999</v>
      </c>
      <c r="K24" s="82">
        <v>35.822800000000001</v>
      </c>
      <c r="L24" s="74">
        <f t="shared" si="1"/>
        <v>39.138200139999995</v>
      </c>
      <c r="M24" s="93">
        <v>76</v>
      </c>
      <c r="N24" s="10">
        <v>91</v>
      </c>
      <c r="O24" s="120">
        <v>150</v>
      </c>
      <c r="P24" s="10">
        <f t="shared" si="2"/>
        <v>163.88249999999999</v>
      </c>
    </row>
    <row r="25" spans="1:16" ht="28.8" x14ac:dyDescent="0.3">
      <c r="A25" s="11">
        <v>99080</v>
      </c>
      <c r="B25" s="8" t="s">
        <v>77</v>
      </c>
      <c r="C25" s="83">
        <v>807</v>
      </c>
      <c r="D25" s="82" t="s">
        <v>303</v>
      </c>
      <c r="E25" s="81" t="s">
        <v>303</v>
      </c>
      <c r="F25" s="82" t="s">
        <v>303</v>
      </c>
      <c r="G25" s="82" t="s">
        <v>303</v>
      </c>
      <c r="H25" s="82" t="s">
        <v>303</v>
      </c>
      <c r="I25" s="82" t="s">
        <v>303</v>
      </c>
      <c r="J25" s="78" t="s">
        <v>303</v>
      </c>
      <c r="K25" s="82" t="s">
        <v>303</v>
      </c>
      <c r="L25" s="74" t="s">
        <v>303</v>
      </c>
      <c r="M25" s="93">
        <v>117</v>
      </c>
      <c r="N25" s="10" t="s">
        <v>305</v>
      </c>
      <c r="O25" s="120">
        <v>150</v>
      </c>
      <c r="P25" s="10" t="s">
        <v>306</v>
      </c>
    </row>
    <row r="26" spans="1:16" ht="28.8" x14ac:dyDescent="0.3">
      <c r="A26" s="9">
        <v>95903</v>
      </c>
      <c r="B26" s="33" t="s">
        <v>75</v>
      </c>
      <c r="C26" s="83">
        <v>143</v>
      </c>
      <c r="D26" s="82" t="s">
        <v>303</v>
      </c>
      <c r="E26" s="81" t="s">
        <v>303</v>
      </c>
      <c r="F26" s="82" t="s">
        <v>303</v>
      </c>
      <c r="G26" s="82" t="s">
        <v>303</v>
      </c>
      <c r="H26" s="82" t="s">
        <v>303</v>
      </c>
      <c r="I26" s="82" t="s">
        <v>303</v>
      </c>
      <c r="J26" s="78" t="s">
        <v>303</v>
      </c>
      <c r="K26" s="82" t="s">
        <v>303</v>
      </c>
      <c r="L26" s="74" t="s">
        <v>303</v>
      </c>
      <c r="M26" s="93">
        <v>586</v>
      </c>
      <c r="N26" s="10">
        <v>211</v>
      </c>
      <c r="O26" s="120">
        <v>150</v>
      </c>
      <c r="P26" s="10" t="s">
        <v>306</v>
      </c>
    </row>
    <row r="28" spans="1:16" x14ac:dyDescent="0.3">
      <c r="B28" s="59" t="s">
        <v>309</v>
      </c>
      <c r="C28" s="84">
        <v>137791</v>
      </c>
    </row>
    <row r="29" spans="1:16" x14ac:dyDescent="0.3">
      <c r="B29" s="59" t="s">
        <v>299</v>
      </c>
      <c r="C29" s="76">
        <f>SUM(C2:C26)/C28</f>
        <v>0.90540020756072603</v>
      </c>
    </row>
  </sheetData>
  <sheetProtection password="CAF9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1" max="1" width="9" style="1" customWidth="1"/>
    <col min="2" max="2" width="51.77734375" style="1" customWidth="1"/>
    <col min="3" max="3" width="11.109375" style="1" customWidth="1"/>
    <col min="4" max="11" width="8.88671875" style="1"/>
    <col min="12" max="12" width="11.5546875" style="1" bestFit="1" customWidth="1"/>
    <col min="13" max="13" width="11.6640625" style="1" customWidth="1"/>
    <col min="14" max="16384" width="8.88671875" style="1"/>
  </cols>
  <sheetData>
    <row r="1" spans="1:16" ht="28.8" x14ac:dyDescent="0.3">
      <c r="A1" s="33" t="s">
        <v>26</v>
      </c>
      <c r="B1" s="33" t="s">
        <v>27</v>
      </c>
      <c r="C1" s="59" t="s">
        <v>297</v>
      </c>
      <c r="D1" s="59" t="s">
        <v>288</v>
      </c>
      <c r="E1" s="59" t="s">
        <v>289</v>
      </c>
      <c r="F1" s="59" t="s">
        <v>290</v>
      </c>
      <c r="G1" s="59" t="s">
        <v>291</v>
      </c>
      <c r="H1" s="59" t="s">
        <v>292</v>
      </c>
      <c r="I1" s="59" t="s">
        <v>293</v>
      </c>
      <c r="J1" s="59" t="s">
        <v>294</v>
      </c>
      <c r="K1" s="59" t="s">
        <v>295</v>
      </c>
      <c r="L1" s="59" t="s">
        <v>296</v>
      </c>
      <c r="M1" s="82" t="s">
        <v>1</v>
      </c>
      <c r="N1" s="82" t="s">
        <v>287</v>
      </c>
      <c r="O1" s="82" t="s">
        <v>300</v>
      </c>
      <c r="P1" s="82" t="s">
        <v>301</v>
      </c>
    </row>
    <row r="2" spans="1:16" ht="28.8" x14ac:dyDescent="0.3">
      <c r="A2" s="9">
        <v>99213</v>
      </c>
      <c r="B2" s="35" t="s">
        <v>78</v>
      </c>
      <c r="C2" s="86">
        <v>11789</v>
      </c>
      <c r="D2" s="82">
        <v>0.97</v>
      </c>
      <c r="E2" s="81">
        <v>1.5</v>
      </c>
      <c r="F2" s="81">
        <v>1</v>
      </c>
      <c r="G2" s="82">
        <v>1.087</v>
      </c>
      <c r="H2" s="82">
        <v>7.0000000000000007E-2</v>
      </c>
      <c r="I2" s="82">
        <v>0.68700000000000006</v>
      </c>
      <c r="J2" s="78">
        <f>(D2*E2)+(F2*G2)+(H2*I2)</f>
        <v>2.59009</v>
      </c>
      <c r="K2" s="82">
        <v>35.822800000000001</v>
      </c>
      <c r="L2" s="87">
        <f>J2*K2</f>
        <v>92.784276051999996</v>
      </c>
      <c r="M2" s="93">
        <v>147</v>
      </c>
      <c r="N2" s="87">
        <v>170</v>
      </c>
      <c r="O2" s="120">
        <v>150</v>
      </c>
      <c r="P2" s="87">
        <f>J2*O2</f>
        <v>388.51350000000002</v>
      </c>
    </row>
    <row r="3" spans="1:16" ht="28.8" x14ac:dyDescent="0.3">
      <c r="A3" s="11">
        <v>99214</v>
      </c>
      <c r="B3" s="35" t="s">
        <v>79</v>
      </c>
      <c r="C3" s="86">
        <v>4315</v>
      </c>
      <c r="D3" s="81">
        <v>1.5</v>
      </c>
      <c r="E3" s="81">
        <v>1.5</v>
      </c>
      <c r="F3" s="82">
        <v>1.41</v>
      </c>
      <c r="G3" s="82">
        <v>1.087</v>
      </c>
      <c r="H3" s="81">
        <v>0.1</v>
      </c>
      <c r="I3" s="82">
        <v>0.68700000000000006</v>
      </c>
      <c r="J3" s="78">
        <f t="shared" ref="J3:J25" si="0">(D3*E3)+(F3*G3)+(H3*I3)</f>
        <v>3.8513699999999997</v>
      </c>
      <c r="K3" s="82">
        <v>35.822800000000001</v>
      </c>
      <c r="L3" s="87">
        <f t="shared" ref="L3:L25" si="1">J3*K3</f>
        <v>137.96685723599998</v>
      </c>
      <c r="M3" s="93">
        <v>202</v>
      </c>
      <c r="N3" s="87">
        <v>246</v>
      </c>
      <c r="O3" s="120">
        <v>150</v>
      </c>
      <c r="P3" s="87">
        <f t="shared" ref="P3:P25" si="2">J3*O3</f>
        <v>577.70549999999992</v>
      </c>
    </row>
    <row r="4" spans="1:16" ht="28.8" x14ac:dyDescent="0.3">
      <c r="A4" s="9">
        <v>99203</v>
      </c>
      <c r="B4" s="34" t="s">
        <v>80</v>
      </c>
      <c r="C4" s="86">
        <v>2898</v>
      </c>
      <c r="D4" s="82">
        <v>1.42</v>
      </c>
      <c r="E4" s="81">
        <v>1.5</v>
      </c>
      <c r="F4" s="82">
        <v>1.47</v>
      </c>
      <c r="G4" s="82">
        <v>1.087</v>
      </c>
      <c r="H4" s="82">
        <v>0.13</v>
      </c>
      <c r="I4" s="82">
        <v>0.68700000000000006</v>
      </c>
      <c r="J4" s="78">
        <f t="shared" si="0"/>
        <v>3.8171999999999997</v>
      </c>
      <c r="K4" s="82">
        <v>35.822800000000001</v>
      </c>
      <c r="L4" s="87">
        <f t="shared" si="1"/>
        <v>136.74279215999999</v>
      </c>
      <c r="M4" s="93">
        <v>234</v>
      </c>
      <c r="N4" s="87">
        <v>266</v>
      </c>
      <c r="O4" s="120">
        <v>150</v>
      </c>
      <c r="P4" s="87">
        <f t="shared" si="2"/>
        <v>572.57999999999993</v>
      </c>
    </row>
    <row r="5" spans="1:16" ht="28.8" x14ac:dyDescent="0.3">
      <c r="A5" s="11">
        <v>99456</v>
      </c>
      <c r="B5" s="36" t="s">
        <v>81</v>
      </c>
      <c r="C5" s="86">
        <v>437</v>
      </c>
      <c r="D5" s="82" t="s">
        <v>303</v>
      </c>
      <c r="E5" s="82" t="s">
        <v>303</v>
      </c>
      <c r="F5" s="82" t="s">
        <v>303</v>
      </c>
      <c r="G5" s="82" t="s">
        <v>303</v>
      </c>
      <c r="H5" s="82" t="s">
        <v>303</v>
      </c>
      <c r="I5" s="82" t="s">
        <v>303</v>
      </c>
      <c r="J5" s="82" t="s">
        <v>303</v>
      </c>
      <c r="K5" s="82" t="s">
        <v>303</v>
      </c>
      <c r="L5" s="82" t="s">
        <v>303</v>
      </c>
      <c r="M5" s="93">
        <v>1376</v>
      </c>
      <c r="N5" s="87" t="s">
        <v>304</v>
      </c>
      <c r="O5" s="120">
        <v>150</v>
      </c>
      <c r="P5" s="87" t="s">
        <v>306</v>
      </c>
    </row>
    <row r="6" spans="1:16" x14ac:dyDescent="0.3">
      <c r="A6" s="11">
        <v>99283</v>
      </c>
      <c r="B6" s="37" t="s">
        <v>82</v>
      </c>
      <c r="C6" s="86">
        <v>1720</v>
      </c>
      <c r="D6" s="82">
        <v>1.34</v>
      </c>
      <c r="E6" s="81">
        <v>1.5</v>
      </c>
      <c r="F6" s="82">
        <v>0.28999999999999998</v>
      </c>
      <c r="G6" s="82">
        <v>1.087</v>
      </c>
      <c r="H6" s="82">
        <v>0.1</v>
      </c>
      <c r="I6" s="82">
        <v>0.68700000000000006</v>
      </c>
      <c r="J6" s="78">
        <f t="shared" si="0"/>
        <v>2.3939300000000006</v>
      </c>
      <c r="K6" s="82">
        <v>35.822800000000001</v>
      </c>
      <c r="L6" s="87">
        <f t="shared" si="1"/>
        <v>85.757275604000029</v>
      </c>
      <c r="M6" s="93">
        <v>343</v>
      </c>
      <c r="N6" s="87">
        <v>399</v>
      </c>
      <c r="O6" s="120">
        <v>150</v>
      </c>
      <c r="P6" s="87">
        <f t="shared" si="2"/>
        <v>359.0895000000001</v>
      </c>
    </row>
    <row r="7" spans="1:16" ht="28.8" x14ac:dyDescent="0.3">
      <c r="A7" s="11">
        <v>99212</v>
      </c>
      <c r="B7" s="38" t="s">
        <v>83</v>
      </c>
      <c r="C7" s="86">
        <v>4490</v>
      </c>
      <c r="D7" s="82">
        <v>0.48</v>
      </c>
      <c r="E7" s="81">
        <v>1.5</v>
      </c>
      <c r="F7" s="82">
        <v>0.7</v>
      </c>
      <c r="G7" s="82">
        <v>1.087</v>
      </c>
      <c r="H7" s="82">
        <v>0.04</v>
      </c>
      <c r="I7" s="82">
        <v>0.68700000000000006</v>
      </c>
      <c r="J7" s="78">
        <f t="shared" si="0"/>
        <v>1.5083799999999998</v>
      </c>
      <c r="K7" s="82">
        <v>35.822800000000001</v>
      </c>
      <c r="L7" s="87">
        <f t="shared" si="1"/>
        <v>54.034395063999995</v>
      </c>
      <c r="M7" s="93">
        <v>113</v>
      </c>
      <c r="N7" s="87">
        <v>133</v>
      </c>
      <c r="O7" s="120">
        <v>150</v>
      </c>
      <c r="P7" s="87">
        <f t="shared" si="2"/>
        <v>226.25699999999998</v>
      </c>
    </row>
    <row r="8" spans="1:16" ht="28.8" x14ac:dyDescent="0.3">
      <c r="A8" s="11">
        <v>99284</v>
      </c>
      <c r="B8" s="39" t="s">
        <v>84</v>
      </c>
      <c r="C8" s="86">
        <v>656</v>
      </c>
      <c r="D8" s="82">
        <v>2.56</v>
      </c>
      <c r="E8" s="81">
        <v>1.5</v>
      </c>
      <c r="F8" s="82">
        <v>0.53</v>
      </c>
      <c r="G8" s="82">
        <v>1.087</v>
      </c>
      <c r="H8" s="82">
        <v>0.21</v>
      </c>
      <c r="I8" s="82">
        <v>0.68700000000000006</v>
      </c>
      <c r="J8" s="78">
        <f t="shared" si="0"/>
        <v>4.5603799999999994</v>
      </c>
      <c r="K8" s="82">
        <v>35.822800000000001</v>
      </c>
      <c r="L8" s="87">
        <f t="shared" si="1"/>
        <v>163.36558066399999</v>
      </c>
      <c r="M8" s="93">
        <v>531</v>
      </c>
      <c r="N8" s="87">
        <v>596</v>
      </c>
      <c r="O8" s="120">
        <v>150</v>
      </c>
      <c r="P8" s="87">
        <f t="shared" si="2"/>
        <v>684.0569999999999</v>
      </c>
    </row>
    <row r="9" spans="1:16" ht="28.8" x14ac:dyDescent="0.3">
      <c r="A9" s="11">
        <v>99204</v>
      </c>
      <c r="B9" s="40" t="s">
        <v>85</v>
      </c>
      <c r="C9" s="86">
        <v>1002</v>
      </c>
      <c r="D9" s="82">
        <v>2.4300000000000002</v>
      </c>
      <c r="E9" s="81">
        <v>1.5</v>
      </c>
      <c r="F9" s="82">
        <v>1.99</v>
      </c>
      <c r="G9" s="82">
        <v>1.087</v>
      </c>
      <c r="H9" s="82">
        <v>0.22</v>
      </c>
      <c r="I9" s="82">
        <v>0.68700000000000006</v>
      </c>
      <c r="J9" s="78">
        <f t="shared" si="0"/>
        <v>5.9592700000000001</v>
      </c>
      <c r="K9" s="82">
        <v>35.822800000000001</v>
      </c>
      <c r="L9" s="87">
        <f t="shared" si="1"/>
        <v>213.47773735600001</v>
      </c>
      <c r="M9" s="93">
        <v>318</v>
      </c>
      <c r="N9" s="87">
        <v>380</v>
      </c>
      <c r="O9" s="120">
        <v>150</v>
      </c>
      <c r="P9" s="87">
        <f t="shared" si="2"/>
        <v>893.89049999999997</v>
      </c>
    </row>
    <row r="10" spans="1:16" ht="28.8" x14ac:dyDescent="0.3">
      <c r="A10" s="11">
        <v>99202</v>
      </c>
      <c r="B10" s="41" t="s">
        <v>86</v>
      </c>
      <c r="C10" s="86">
        <v>1366</v>
      </c>
      <c r="D10" s="82">
        <v>0.93</v>
      </c>
      <c r="E10" s="81">
        <v>1.5</v>
      </c>
      <c r="F10" s="82">
        <v>1.08</v>
      </c>
      <c r="G10" s="82">
        <v>1.087</v>
      </c>
      <c r="H10" s="82">
        <v>7.0000000000000007E-2</v>
      </c>
      <c r="I10" s="82">
        <v>0.68700000000000006</v>
      </c>
      <c r="J10" s="78">
        <f t="shared" si="0"/>
        <v>2.6170500000000003</v>
      </c>
      <c r="K10" s="82">
        <v>35.822800000000001</v>
      </c>
      <c r="L10" s="87">
        <f t="shared" si="1"/>
        <v>93.750058740000014</v>
      </c>
      <c r="M10" s="93">
        <v>172</v>
      </c>
      <c r="N10" s="87">
        <v>204</v>
      </c>
      <c r="O10" s="120">
        <v>150</v>
      </c>
      <c r="P10" s="87">
        <f t="shared" si="2"/>
        <v>392.55750000000006</v>
      </c>
    </row>
    <row r="11" spans="1:16" ht="28.8" x14ac:dyDescent="0.3">
      <c r="A11" s="11">
        <v>99285</v>
      </c>
      <c r="B11" s="42" t="s">
        <v>87</v>
      </c>
      <c r="C11" s="86">
        <v>283</v>
      </c>
      <c r="D11" s="82">
        <v>3.8</v>
      </c>
      <c r="E11" s="81">
        <v>1.5</v>
      </c>
      <c r="F11" s="82">
        <v>0.76</v>
      </c>
      <c r="G11" s="82">
        <v>1.087</v>
      </c>
      <c r="H11" s="82">
        <v>0.28999999999999998</v>
      </c>
      <c r="I11" s="82">
        <v>0.68700000000000006</v>
      </c>
      <c r="J11" s="78">
        <f t="shared" si="0"/>
        <v>6.7253499999999988</v>
      </c>
      <c r="K11" s="82">
        <v>35.822800000000001</v>
      </c>
      <c r="L11" s="87">
        <f t="shared" si="1"/>
        <v>240.92086797999997</v>
      </c>
      <c r="M11" s="93">
        <v>812</v>
      </c>
      <c r="N11" s="87">
        <v>889</v>
      </c>
      <c r="O11" s="120">
        <v>150</v>
      </c>
      <c r="P11" s="87">
        <f t="shared" si="2"/>
        <v>1008.8024999999998</v>
      </c>
    </row>
    <row r="12" spans="1:16" ht="28.8" x14ac:dyDescent="0.3">
      <c r="A12" s="11">
        <v>99455</v>
      </c>
      <c r="B12" s="43" t="s">
        <v>88</v>
      </c>
      <c r="C12" s="86">
        <v>166</v>
      </c>
      <c r="D12" s="82" t="s">
        <v>303</v>
      </c>
      <c r="E12" s="81" t="s">
        <v>303</v>
      </c>
      <c r="F12" s="82" t="s">
        <v>303</v>
      </c>
      <c r="G12" s="82" t="s">
        <v>303</v>
      </c>
      <c r="H12" s="82" t="s">
        <v>303</v>
      </c>
      <c r="I12" s="82" t="s">
        <v>303</v>
      </c>
      <c r="J12" s="78" t="s">
        <v>303</v>
      </c>
      <c r="K12" s="82" t="s">
        <v>303</v>
      </c>
      <c r="L12" s="87" t="s">
        <v>303</v>
      </c>
      <c r="M12" s="93">
        <v>736</v>
      </c>
      <c r="N12" s="87" t="s">
        <v>304</v>
      </c>
      <c r="O12" s="120">
        <v>150</v>
      </c>
      <c r="P12" s="87" t="s">
        <v>306</v>
      </c>
    </row>
    <row r="13" spans="1:16" ht="28.8" x14ac:dyDescent="0.3">
      <c r="A13" s="11">
        <v>99215</v>
      </c>
      <c r="B13" s="44" t="s">
        <v>89</v>
      </c>
      <c r="C13" s="86">
        <v>386</v>
      </c>
      <c r="D13" s="82">
        <v>2.11</v>
      </c>
      <c r="E13" s="81">
        <v>1.5</v>
      </c>
      <c r="F13" s="82">
        <v>1.79</v>
      </c>
      <c r="G13" s="82">
        <v>1.087</v>
      </c>
      <c r="H13" s="82">
        <v>0.13</v>
      </c>
      <c r="I13" s="82">
        <v>0.68700000000000006</v>
      </c>
      <c r="J13" s="78">
        <f t="shared" si="0"/>
        <v>5.2000400000000004</v>
      </c>
      <c r="K13" s="82">
        <v>35.822800000000001</v>
      </c>
      <c r="L13" s="87">
        <f t="shared" si="1"/>
        <v>186.27999291200001</v>
      </c>
      <c r="M13" s="93">
        <v>272</v>
      </c>
      <c r="N13" s="87">
        <v>394</v>
      </c>
      <c r="O13" s="120">
        <v>150</v>
      </c>
      <c r="P13" s="87">
        <f t="shared" si="2"/>
        <v>780.00600000000009</v>
      </c>
    </row>
    <row r="14" spans="1:16" ht="28.8" x14ac:dyDescent="0.3">
      <c r="A14" s="11">
        <v>99232</v>
      </c>
      <c r="B14" s="45" t="s">
        <v>90</v>
      </c>
      <c r="C14" s="86">
        <v>387</v>
      </c>
      <c r="D14" s="82">
        <v>1.39</v>
      </c>
      <c r="E14" s="81">
        <v>1.5</v>
      </c>
      <c r="F14" s="82">
        <v>0.55000000000000004</v>
      </c>
      <c r="G14" s="82">
        <v>1.087</v>
      </c>
      <c r="H14" s="82">
        <v>0.08</v>
      </c>
      <c r="I14" s="82">
        <v>0.68700000000000006</v>
      </c>
      <c r="J14" s="78">
        <f t="shared" si="0"/>
        <v>2.7378100000000001</v>
      </c>
      <c r="K14" s="82">
        <v>35.822800000000001</v>
      </c>
      <c r="L14" s="87">
        <f t="shared" si="1"/>
        <v>98.076020068000005</v>
      </c>
      <c r="M14" s="93">
        <v>244</v>
      </c>
      <c r="N14" s="87">
        <v>328</v>
      </c>
      <c r="O14" s="120">
        <v>150</v>
      </c>
      <c r="P14" s="87">
        <f t="shared" si="2"/>
        <v>410.67150000000004</v>
      </c>
    </row>
    <row r="15" spans="1:16" x14ac:dyDescent="0.3">
      <c r="A15" s="11">
        <v>99282</v>
      </c>
      <c r="B15" s="46" t="s">
        <v>91</v>
      </c>
      <c r="C15" s="86">
        <v>412</v>
      </c>
      <c r="D15" s="82">
        <v>0.88</v>
      </c>
      <c r="E15" s="81">
        <v>1.5</v>
      </c>
      <c r="F15" s="82">
        <v>0.21</v>
      </c>
      <c r="G15" s="82">
        <v>1.087</v>
      </c>
      <c r="H15" s="82">
        <v>7.0000000000000007E-2</v>
      </c>
      <c r="I15" s="82">
        <v>0.68700000000000006</v>
      </c>
      <c r="J15" s="78">
        <f t="shared" si="0"/>
        <v>1.59636</v>
      </c>
      <c r="K15" s="82">
        <v>35.822800000000001</v>
      </c>
      <c r="L15" s="87">
        <f t="shared" si="1"/>
        <v>57.186085007999999</v>
      </c>
      <c r="M15" s="93">
        <v>217</v>
      </c>
      <c r="N15" s="87">
        <v>265</v>
      </c>
      <c r="O15" s="120">
        <v>150</v>
      </c>
      <c r="P15" s="87">
        <f t="shared" si="2"/>
        <v>239.45400000000001</v>
      </c>
    </row>
    <row r="16" spans="1:16" ht="28.8" x14ac:dyDescent="0.3">
      <c r="A16" s="11">
        <v>99233</v>
      </c>
      <c r="B16" s="47" t="s">
        <v>92</v>
      </c>
      <c r="C16" s="86">
        <v>231</v>
      </c>
      <c r="D16" s="81">
        <v>2</v>
      </c>
      <c r="E16" s="81">
        <v>1.5</v>
      </c>
      <c r="F16" s="81">
        <v>0.8</v>
      </c>
      <c r="G16" s="82">
        <v>1.087</v>
      </c>
      <c r="H16" s="82">
        <v>0.11</v>
      </c>
      <c r="I16" s="82">
        <v>0.68700000000000006</v>
      </c>
      <c r="J16" s="78">
        <f t="shared" si="0"/>
        <v>3.9451700000000001</v>
      </c>
      <c r="K16" s="82">
        <v>35.822800000000001</v>
      </c>
      <c r="L16" s="87">
        <f t="shared" si="1"/>
        <v>141.327035876</v>
      </c>
      <c r="M16" s="93">
        <v>338</v>
      </c>
      <c r="N16" s="87">
        <v>446</v>
      </c>
      <c r="O16" s="120">
        <v>150</v>
      </c>
      <c r="P16" s="87">
        <f t="shared" si="2"/>
        <v>591.77549999999997</v>
      </c>
    </row>
    <row r="17" spans="1:16" ht="28.8" x14ac:dyDescent="0.3">
      <c r="A17" s="11">
        <v>99205</v>
      </c>
      <c r="B17" s="48" t="s">
        <v>93</v>
      </c>
      <c r="C17" s="86">
        <v>181</v>
      </c>
      <c r="D17" s="82">
        <v>3.17</v>
      </c>
      <c r="E17" s="81">
        <v>1.5</v>
      </c>
      <c r="F17" s="82">
        <v>2.35</v>
      </c>
      <c r="G17" s="82">
        <v>1.087</v>
      </c>
      <c r="H17" s="82">
        <v>0.26</v>
      </c>
      <c r="I17" s="82">
        <v>0.68700000000000006</v>
      </c>
      <c r="J17" s="78">
        <f t="shared" si="0"/>
        <v>7.4880700000000004</v>
      </c>
      <c r="K17" s="82">
        <v>35.822800000000001</v>
      </c>
      <c r="L17" s="87">
        <f t="shared" si="1"/>
        <v>268.24363399600003</v>
      </c>
      <c r="M17" s="93">
        <v>387</v>
      </c>
      <c r="N17" s="87">
        <v>514</v>
      </c>
      <c r="O17" s="120">
        <v>150</v>
      </c>
      <c r="P17" s="87">
        <f t="shared" si="2"/>
        <v>1123.2105000000001</v>
      </c>
    </row>
    <row r="18" spans="1:16" ht="28.8" x14ac:dyDescent="0.3">
      <c r="A18" s="11">
        <v>99223</v>
      </c>
      <c r="B18" s="49" t="s">
        <v>94</v>
      </c>
      <c r="C18" s="86">
        <v>113</v>
      </c>
      <c r="D18" s="82">
        <v>3.86</v>
      </c>
      <c r="E18" s="81">
        <v>1.5</v>
      </c>
      <c r="F18" s="82">
        <v>1.56</v>
      </c>
      <c r="G18" s="82">
        <v>1.087</v>
      </c>
      <c r="H18" s="82">
        <v>0.28000000000000003</v>
      </c>
      <c r="I18" s="82">
        <v>0.68700000000000006</v>
      </c>
      <c r="J18" s="78">
        <f t="shared" si="0"/>
        <v>7.6780800000000005</v>
      </c>
      <c r="K18" s="82">
        <v>35.822800000000001</v>
      </c>
      <c r="L18" s="87">
        <f t="shared" si="1"/>
        <v>275.05032422400001</v>
      </c>
      <c r="M18" s="93">
        <v>602</v>
      </c>
      <c r="N18" s="87">
        <v>811</v>
      </c>
      <c r="O18" s="120">
        <v>150</v>
      </c>
      <c r="P18" s="87">
        <f t="shared" si="2"/>
        <v>1151.712</v>
      </c>
    </row>
    <row r="19" spans="1:16" ht="28.8" x14ac:dyDescent="0.3">
      <c r="A19" s="11">
        <v>99291</v>
      </c>
      <c r="B19" s="50" t="s">
        <v>95</v>
      </c>
      <c r="C19" s="86">
        <v>69</v>
      </c>
      <c r="D19" s="82">
        <v>4.5</v>
      </c>
      <c r="E19" s="81">
        <v>1.5</v>
      </c>
      <c r="F19" s="82">
        <v>2.84</v>
      </c>
      <c r="G19" s="82">
        <v>1.087</v>
      </c>
      <c r="H19" s="82">
        <v>0.33</v>
      </c>
      <c r="I19" s="82">
        <v>0.68700000000000006</v>
      </c>
      <c r="J19" s="78">
        <f t="shared" si="0"/>
        <v>10.063790000000001</v>
      </c>
      <c r="K19" s="82">
        <v>35.822800000000001</v>
      </c>
      <c r="L19" s="87">
        <f t="shared" si="1"/>
        <v>360.51313641200005</v>
      </c>
      <c r="M19" s="93">
        <v>807</v>
      </c>
      <c r="N19" s="87">
        <v>1121</v>
      </c>
      <c r="O19" s="120">
        <v>150</v>
      </c>
      <c r="P19" s="87">
        <f t="shared" si="2"/>
        <v>1509.5685000000001</v>
      </c>
    </row>
    <row r="20" spans="1:16" ht="28.8" x14ac:dyDescent="0.3">
      <c r="A20" s="9">
        <v>99358</v>
      </c>
      <c r="B20" s="51" t="s">
        <v>102</v>
      </c>
      <c r="C20" s="86">
        <v>142</v>
      </c>
      <c r="D20" s="82" t="s">
        <v>303</v>
      </c>
      <c r="E20" s="81" t="s">
        <v>303</v>
      </c>
      <c r="F20" s="82" t="s">
        <v>303</v>
      </c>
      <c r="G20" s="82" t="s">
        <v>303</v>
      </c>
      <c r="H20" s="82" t="s">
        <v>303</v>
      </c>
      <c r="I20" s="82" t="s">
        <v>303</v>
      </c>
      <c r="J20" s="78" t="s">
        <v>303</v>
      </c>
      <c r="K20" s="82" t="s">
        <v>303</v>
      </c>
      <c r="L20" s="87" t="s">
        <v>303</v>
      </c>
      <c r="M20" s="93">
        <v>308</v>
      </c>
      <c r="N20" s="87">
        <v>673</v>
      </c>
      <c r="O20" s="120">
        <v>150</v>
      </c>
      <c r="P20" s="87" t="s">
        <v>306</v>
      </c>
    </row>
    <row r="21" spans="1:16" ht="28.8" x14ac:dyDescent="0.3">
      <c r="A21" s="11">
        <v>99211</v>
      </c>
      <c r="B21" s="51" t="s">
        <v>96</v>
      </c>
      <c r="C21" s="86">
        <v>543</v>
      </c>
      <c r="D21" s="82">
        <v>0.18</v>
      </c>
      <c r="E21" s="81">
        <v>1.5</v>
      </c>
      <c r="F21" s="82">
        <v>0.37</v>
      </c>
      <c r="G21" s="82">
        <v>1.087</v>
      </c>
      <c r="H21" s="82">
        <v>0.01</v>
      </c>
      <c r="I21" s="82">
        <v>0.68700000000000006</v>
      </c>
      <c r="J21" s="78">
        <f t="shared" si="0"/>
        <v>0.67906000000000011</v>
      </c>
      <c r="K21" s="82">
        <v>35.822800000000001</v>
      </c>
      <c r="L21" s="87">
        <f t="shared" si="1"/>
        <v>24.325830568000004</v>
      </c>
      <c r="M21" s="93">
        <v>76</v>
      </c>
      <c r="N21" s="87">
        <v>94</v>
      </c>
      <c r="O21" s="120">
        <v>150</v>
      </c>
      <c r="P21" s="87">
        <f t="shared" si="2"/>
        <v>101.85900000000002</v>
      </c>
    </row>
    <row r="22" spans="1:16" x14ac:dyDescent="0.3">
      <c r="A22" s="11">
        <v>99354</v>
      </c>
      <c r="B22" s="51" t="s">
        <v>97</v>
      </c>
      <c r="C22" s="86">
        <v>93</v>
      </c>
      <c r="D22" s="82">
        <v>1.77</v>
      </c>
      <c r="E22" s="81">
        <v>1.5</v>
      </c>
      <c r="F22" s="82">
        <v>0.92</v>
      </c>
      <c r="G22" s="82">
        <v>1.087</v>
      </c>
      <c r="H22" s="82">
        <v>0.11</v>
      </c>
      <c r="I22" s="82">
        <v>0.68700000000000006</v>
      </c>
      <c r="J22" s="78">
        <f t="shared" si="0"/>
        <v>3.7306100000000004</v>
      </c>
      <c r="K22" s="82">
        <v>35.822800000000001</v>
      </c>
      <c r="L22" s="87">
        <f t="shared" si="1"/>
        <v>133.640895908</v>
      </c>
      <c r="M22" s="93">
        <v>406</v>
      </c>
      <c r="N22" s="87">
        <v>704</v>
      </c>
      <c r="O22" s="120">
        <v>150</v>
      </c>
      <c r="P22" s="87">
        <f t="shared" si="2"/>
        <v>559.59150000000011</v>
      </c>
    </row>
    <row r="23" spans="1:16" x14ac:dyDescent="0.3">
      <c r="A23" s="9">
        <v>99201</v>
      </c>
      <c r="B23" s="51" t="s">
        <v>98</v>
      </c>
      <c r="C23" s="86">
        <v>252</v>
      </c>
      <c r="D23" s="82">
        <v>0.48</v>
      </c>
      <c r="E23" s="81">
        <v>1.5</v>
      </c>
      <c r="F23" s="82">
        <v>0.69</v>
      </c>
      <c r="G23" s="82">
        <v>1.087</v>
      </c>
      <c r="H23" s="82">
        <v>0.04</v>
      </c>
      <c r="I23" s="82">
        <v>0.68700000000000006</v>
      </c>
      <c r="J23" s="78">
        <f t="shared" si="0"/>
        <v>1.4975099999999999</v>
      </c>
      <c r="K23" s="82">
        <v>35.822800000000001</v>
      </c>
      <c r="L23" s="87">
        <f t="shared" si="1"/>
        <v>53.645001227999998</v>
      </c>
      <c r="M23" s="93">
        <v>121</v>
      </c>
      <c r="N23" s="87">
        <v>164</v>
      </c>
      <c r="O23" s="120">
        <v>150</v>
      </c>
      <c r="P23" s="87">
        <f t="shared" si="2"/>
        <v>224.62649999999999</v>
      </c>
    </row>
    <row r="24" spans="1:16" ht="28.8" x14ac:dyDescent="0.3">
      <c r="A24" s="9">
        <v>99222</v>
      </c>
      <c r="B24" s="51" t="s">
        <v>100</v>
      </c>
      <c r="C24" s="86">
        <v>51</v>
      </c>
      <c r="D24" s="82">
        <v>2.61</v>
      </c>
      <c r="E24" s="81">
        <v>1.5</v>
      </c>
      <c r="F24" s="82">
        <v>1.05</v>
      </c>
      <c r="G24" s="82">
        <v>1.087</v>
      </c>
      <c r="H24" s="82">
        <v>0.21</v>
      </c>
      <c r="I24" s="82">
        <v>0.68700000000000006</v>
      </c>
      <c r="J24" s="78">
        <f t="shared" si="0"/>
        <v>5.2006199999999998</v>
      </c>
      <c r="K24" s="82">
        <v>35.822800000000001</v>
      </c>
      <c r="L24" s="87">
        <f t="shared" si="1"/>
        <v>186.30077013600001</v>
      </c>
      <c r="M24" s="93">
        <v>476</v>
      </c>
      <c r="N24" s="87">
        <v>661</v>
      </c>
      <c r="O24" s="120">
        <v>150</v>
      </c>
      <c r="P24" s="87">
        <f t="shared" si="2"/>
        <v>780.09299999999996</v>
      </c>
    </row>
    <row r="25" spans="1:16" ht="28.8" x14ac:dyDescent="0.3">
      <c r="A25" s="11">
        <v>99231</v>
      </c>
      <c r="B25" s="51" t="s">
        <v>101</v>
      </c>
      <c r="C25" s="86">
        <v>132</v>
      </c>
      <c r="D25" s="82">
        <v>0.76</v>
      </c>
      <c r="E25" s="81">
        <v>1.5</v>
      </c>
      <c r="F25" s="82">
        <v>0.28999999999999998</v>
      </c>
      <c r="G25" s="82">
        <v>1.087</v>
      </c>
      <c r="H25" s="82">
        <v>0.05</v>
      </c>
      <c r="I25" s="82">
        <v>0.68700000000000006</v>
      </c>
      <c r="J25" s="78">
        <f t="shared" si="0"/>
        <v>1.4895800000000001</v>
      </c>
      <c r="K25" s="82">
        <v>35.822800000000001</v>
      </c>
      <c r="L25" s="87">
        <f t="shared" si="1"/>
        <v>53.360926424000006</v>
      </c>
      <c r="M25" s="93">
        <v>172</v>
      </c>
      <c r="N25" s="87">
        <v>232</v>
      </c>
      <c r="O25" s="120">
        <v>150</v>
      </c>
      <c r="P25" s="87">
        <f t="shared" si="2"/>
        <v>223.43700000000001</v>
      </c>
    </row>
    <row r="26" spans="1:16" ht="28.8" x14ac:dyDescent="0.3">
      <c r="A26" s="9">
        <v>99245</v>
      </c>
      <c r="B26" s="51" t="s">
        <v>99</v>
      </c>
      <c r="C26" s="86">
        <v>21</v>
      </c>
      <c r="D26" s="82" t="s">
        <v>303</v>
      </c>
      <c r="E26" s="81" t="s">
        <v>303</v>
      </c>
      <c r="F26" s="82" t="s">
        <v>303</v>
      </c>
      <c r="G26" s="82" t="s">
        <v>303</v>
      </c>
      <c r="H26" s="82" t="s">
        <v>303</v>
      </c>
      <c r="I26" s="82" t="s">
        <v>303</v>
      </c>
      <c r="J26" s="78" t="s">
        <v>303</v>
      </c>
      <c r="K26" s="82" t="s">
        <v>303</v>
      </c>
      <c r="L26" s="87" t="s">
        <v>303</v>
      </c>
      <c r="M26" s="93">
        <v>739</v>
      </c>
      <c r="N26" s="87" t="s">
        <v>304</v>
      </c>
      <c r="O26" s="120">
        <v>150</v>
      </c>
      <c r="P26" s="87" t="s">
        <v>306</v>
      </c>
    </row>
    <row r="28" spans="1:16" x14ac:dyDescent="0.3">
      <c r="B28" s="59" t="s">
        <v>308</v>
      </c>
      <c r="C28" s="88">
        <v>32642</v>
      </c>
    </row>
    <row r="29" spans="1:16" x14ac:dyDescent="0.3">
      <c r="B29" s="59" t="s">
        <v>299</v>
      </c>
      <c r="C29" s="75">
        <f>SUM(C2:C26)/C28</f>
        <v>0.98446786348875681</v>
      </c>
    </row>
  </sheetData>
  <sheetProtection password="CAF9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1" max="1" width="9" style="1" customWidth="1"/>
    <col min="2" max="2" width="51.77734375" style="1" customWidth="1"/>
    <col min="3" max="3" width="11.109375" style="1" customWidth="1"/>
    <col min="4" max="4" width="11.5546875" style="1" bestFit="1" customWidth="1"/>
    <col min="5" max="5" width="11.77734375" style="1" customWidth="1"/>
    <col min="6" max="16384" width="8.88671875" style="1"/>
  </cols>
  <sheetData>
    <row r="1" spans="1:8" ht="28.8" x14ac:dyDescent="0.3">
      <c r="A1" s="51" t="s">
        <v>26</v>
      </c>
      <c r="B1" s="51" t="s">
        <v>27</v>
      </c>
      <c r="C1" s="59" t="s">
        <v>297</v>
      </c>
      <c r="D1" s="59" t="s">
        <v>296</v>
      </c>
      <c r="E1" s="82" t="s">
        <v>1</v>
      </c>
      <c r="F1" s="82" t="s">
        <v>287</v>
      </c>
      <c r="G1" s="82" t="s">
        <v>300</v>
      </c>
      <c r="H1" s="82" t="s">
        <v>301</v>
      </c>
    </row>
    <row r="2" spans="1:8" x14ac:dyDescent="0.3">
      <c r="A2" s="9">
        <v>80101</v>
      </c>
      <c r="B2" s="82" t="s">
        <v>103</v>
      </c>
      <c r="C2" s="89">
        <v>378</v>
      </c>
      <c r="D2" s="87" t="s">
        <v>303</v>
      </c>
      <c r="E2" s="93">
        <v>148</v>
      </c>
      <c r="F2" s="10">
        <v>84</v>
      </c>
      <c r="G2" s="120">
        <v>150</v>
      </c>
      <c r="H2" s="107" t="s">
        <v>303</v>
      </c>
    </row>
    <row r="3" spans="1:8" x14ac:dyDescent="0.3">
      <c r="A3" s="11">
        <v>83925</v>
      </c>
      <c r="B3" s="82" t="s">
        <v>104</v>
      </c>
      <c r="C3" s="89">
        <v>353</v>
      </c>
      <c r="D3" s="87">
        <v>27</v>
      </c>
      <c r="E3" s="93">
        <v>104</v>
      </c>
      <c r="F3" s="10">
        <v>132</v>
      </c>
      <c r="G3" s="120">
        <v>150</v>
      </c>
      <c r="H3" s="107">
        <f>D3*(G3/100)</f>
        <v>40.5</v>
      </c>
    </row>
    <row r="4" spans="1:8" x14ac:dyDescent="0.3">
      <c r="A4" s="9">
        <v>80053</v>
      </c>
      <c r="B4" s="82" t="s">
        <v>105</v>
      </c>
      <c r="C4" s="89">
        <v>297</v>
      </c>
      <c r="D4" s="87">
        <v>14</v>
      </c>
      <c r="E4" s="93">
        <v>65</v>
      </c>
      <c r="F4" s="10">
        <v>112</v>
      </c>
      <c r="G4" s="120">
        <v>150</v>
      </c>
      <c r="H4" s="107">
        <f>D4*(G4/100)</f>
        <v>21</v>
      </c>
    </row>
    <row r="5" spans="1:8" x14ac:dyDescent="0.3">
      <c r="A5" s="11">
        <v>88305</v>
      </c>
      <c r="B5" s="82" t="s">
        <v>106</v>
      </c>
      <c r="C5" s="89">
        <v>50</v>
      </c>
      <c r="D5" s="87" t="s">
        <v>303</v>
      </c>
      <c r="E5" s="93">
        <v>341</v>
      </c>
      <c r="F5" s="10">
        <v>414</v>
      </c>
      <c r="G5" s="120">
        <v>150</v>
      </c>
      <c r="H5" s="107" t="s">
        <v>303</v>
      </c>
    </row>
    <row r="6" spans="1:8" x14ac:dyDescent="0.3">
      <c r="A6" s="11">
        <v>85025</v>
      </c>
      <c r="B6" s="82" t="s">
        <v>107</v>
      </c>
      <c r="C6" s="89">
        <v>372</v>
      </c>
      <c r="D6" s="87">
        <v>11</v>
      </c>
      <c r="E6" s="93">
        <v>44</v>
      </c>
      <c r="F6" s="10">
        <v>67</v>
      </c>
      <c r="G6" s="120">
        <v>150</v>
      </c>
      <c r="H6" s="107">
        <f t="shared" ref="H6:H26" si="0">D6*(G6/100)</f>
        <v>16.5</v>
      </c>
    </row>
    <row r="7" spans="1:8" x14ac:dyDescent="0.3">
      <c r="A7" s="11">
        <v>86703</v>
      </c>
      <c r="B7" s="82" t="s">
        <v>108</v>
      </c>
      <c r="C7" s="89">
        <v>115</v>
      </c>
      <c r="D7" s="87">
        <v>19</v>
      </c>
      <c r="E7" s="93">
        <v>112</v>
      </c>
      <c r="F7" s="10">
        <v>122</v>
      </c>
      <c r="G7" s="120">
        <v>150</v>
      </c>
      <c r="H7" s="107">
        <f t="shared" si="0"/>
        <v>28.5</v>
      </c>
    </row>
    <row r="8" spans="1:8" x14ac:dyDescent="0.3">
      <c r="A8" s="11">
        <v>86803</v>
      </c>
      <c r="B8" s="82" t="s">
        <v>109</v>
      </c>
      <c r="C8" s="89">
        <v>98</v>
      </c>
      <c r="D8" s="87">
        <v>19</v>
      </c>
      <c r="E8" s="93">
        <v>126</v>
      </c>
      <c r="F8" s="10">
        <v>149</v>
      </c>
      <c r="G8" s="120">
        <v>150</v>
      </c>
      <c r="H8" s="107">
        <f t="shared" si="0"/>
        <v>28.5</v>
      </c>
    </row>
    <row r="9" spans="1:8" ht="28.8" x14ac:dyDescent="0.3">
      <c r="A9" s="11">
        <v>82542</v>
      </c>
      <c r="B9" s="82" t="s">
        <v>110</v>
      </c>
      <c r="C9" s="89">
        <v>129</v>
      </c>
      <c r="D9" s="87">
        <v>25</v>
      </c>
      <c r="E9" s="93">
        <v>93</v>
      </c>
      <c r="F9" s="10">
        <v>177</v>
      </c>
      <c r="G9" s="120">
        <v>150</v>
      </c>
      <c r="H9" s="107">
        <f t="shared" si="0"/>
        <v>37.5</v>
      </c>
    </row>
    <row r="10" spans="1:8" x14ac:dyDescent="0.3">
      <c r="A10" s="11">
        <v>83840</v>
      </c>
      <c r="B10" s="82" t="s">
        <v>111</v>
      </c>
      <c r="C10" s="89">
        <v>219</v>
      </c>
      <c r="D10" s="87">
        <v>22</v>
      </c>
      <c r="E10" s="93">
        <v>47</v>
      </c>
      <c r="F10" s="10">
        <v>196</v>
      </c>
      <c r="G10" s="120">
        <v>150</v>
      </c>
      <c r="H10" s="107">
        <f t="shared" si="0"/>
        <v>33</v>
      </c>
    </row>
    <row r="11" spans="1:8" x14ac:dyDescent="0.3">
      <c r="A11" s="11">
        <v>80104</v>
      </c>
      <c r="B11" s="82" t="s">
        <v>112</v>
      </c>
      <c r="C11" s="89">
        <v>75</v>
      </c>
      <c r="D11" s="87" t="s">
        <v>303</v>
      </c>
      <c r="E11" s="93">
        <v>127</v>
      </c>
      <c r="F11" s="10">
        <v>106</v>
      </c>
      <c r="G11" s="120">
        <v>150</v>
      </c>
      <c r="H11" s="107" t="s">
        <v>303</v>
      </c>
    </row>
    <row r="12" spans="1:8" ht="28.8" x14ac:dyDescent="0.3">
      <c r="A12" s="11">
        <v>83789</v>
      </c>
      <c r="B12" s="82" t="s">
        <v>113</v>
      </c>
      <c r="C12" s="89">
        <v>138</v>
      </c>
      <c r="D12" s="87">
        <v>25</v>
      </c>
      <c r="E12" s="93">
        <v>65</v>
      </c>
      <c r="F12" s="10">
        <v>201</v>
      </c>
      <c r="G12" s="120">
        <v>150</v>
      </c>
      <c r="H12" s="107">
        <f t="shared" si="0"/>
        <v>37.5</v>
      </c>
    </row>
    <row r="13" spans="1:8" ht="28.8" x14ac:dyDescent="0.3">
      <c r="A13" s="11">
        <v>80100</v>
      </c>
      <c r="B13" s="82" t="s">
        <v>114</v>
      </c>
      <c r="C13" s="89">
        <v>109</v>
      </c>
      <c r="D13" s="87" t="s">
        <v>303</v>
      </c>
      <c r="E13" s="93">
        <v>81</v>
      </c>
      <c r="F13" s="10">
        <v>99</v>
      </c>
      <c r="G13" s="120">
        <v>150</v>
      </c>
      <c r="H13" s="107" t="s">
        <v>303</v>
      </c>
    </row>
    <row r="14" spans="1:8" x14ac:dyDescent="0.3">
      <c r="A14" s="11">
        <v>85610</v>
      </c>
      <c r="B14" s="82" t="s">
        <v>115</v>
      </c>
      <c r="C14" s="89">
        <v>247</v>
      </c>
      <c r="D14" s="87">
        <v>5</v>
      </c>
      <c r="E14" s="93">
        <v>35</v>
      </c>
      <c r="F14" s="10">
        <v>48</v>
      </c>
      <c r="G14" s="120">
        <v>150</v>
      </c>
      <c r="H14" s="107">
        <f t="shared" si="0"/>
        <v>7.5</v>
      </c>
    </row>
    <row r="15" spans="1:8" x14ac:dyDescent="0.3">
      <c r="A15" s="11">
        <v>80154</v>
      </c>
      <c r="B15" s="82" t="s">
        <v>116</v>
      </c>
      <c r="C15" s="89">
        <v>211</v>
      </c>
      <c r="D15" s="87">
        <v>25</v>
      </c>
      <c r="E15" s="93">
        <v>39</v>
      </c>
      <c r="F15" s="10">
        <v>127</v>
      </c>
      <c r="G15" s="120">
        <v>150</v>
      </c>
      <c r="H15" s="107">
        <f t="shared" si="0"/>
        <v>37.5</v>
      </c>
    </row>
    <row r="16" spans="1:8" x14ac:dyDescent="0.3">
      <c r="A16" s="11">
        <v>80102</v>
      </c>
      <c r="B16" s="82" t="s">
        <v>117</v>
      </c>
      <c r="C16" s="89">
        <v>37</v>
      </c>
      <c r="D16" s="87">
        <v>18</v>
      </c>
      <c r="E16" s="93">
        <v>208</v>
      </c>
      <c r="F16" s="10">
        <v>132</v>
      </c>
      <c r="G16" s="120">
        <v>150</v>
      </c>
      <c r="H16" s="107">
        <f t="shared" si="0"/>
        <v>27</v>
      </c>
    </row>
    <row r="17" spans="1:8" x14ac:dyDescent="0.3">
      <c r="A17" s="11">
        <v>80050</v>
      </c>
      <c r="B17" s="82" t="s">
        <v>118</v>
      </c>
      <c r="C17" s="89">
        <v>45</v>
      </c>
      <c r="D17" s="87" t="s">
        <v>303</v>
      </c>
      <c r="E17" s="93">
        <v>164</v>
      </c>
      <c r="F17" s="10">
        <v>220</v>
      </c>
      <c r="G17" s="120">
        <v>150</v>
      </c>
      <c r="H17" s="107" t="s">
        <v>303</v>
      </c>
    </row>
    <row r="18" spans="1:8" x14ac:dyDescent="0.3">
      <c r="A18" s="11">
        <v>82570</v>
      </c>
      <c r="B18" s="82" t="s">
        <v>119</v>
      </c>
      <c r="C18" s="89">
        <v>315</v>
      </c>
      <c r="D18" s="87">
        <v>7</v>
      </c>
      <c r="E18" s="93">
        <v>23</v>
      </c>
      <c r="F18" s="10">
        <v>63</v>
      </c>
      <c r="G18" s="120">
        <v>150</v>
      </c>
      <c r="H18" s="107">
        <f t="shared" si="0"/>
        <v>10.5</v>
      </c>
    </row>
    <row r="19" spans="1:8" x14ac:dyDescent="0.3">
      <c r="A19" s="11">
        <v>82145</v>
      </c>
      <c r="B19" s="82" t="s">
        <v>120</v>
      </c>
      <c r="C19" s="89">
        <v>193</v>
      </c>
      <c r="D19" s="87">
        <v>21</v>
      </c>
      <c r="E19" s="93">
        <v>34</v>
      </c>
      <c r="F19" s="10">
        <v>211</v>
      </c>
      <c r="G19" s="120">
        <v>150</v>
      </c>
      <c r="H19" s="107">
        <f t="shared" si="0"/>
        <v>31.5</v>
      </c>
    </row>
    <row r="20" spans="1:8" x14ac:dyDescent="0.3">
      <c r="A20" s="11">
        <v>80048</v>
      </c>
      <c r="B20" s="82" t="s">
        <v>121</v>
      </c>
      <c r="C20" s="89">
        <v>117</v>
      </c>
      <c r="D20" s="87">
        <v>12</v>
      </c>
      <c r="E20" s="93">
        <v>50</v>
      </c>
      <c r="F20" s="10">
        <v>96</v>
      </c>
      <c r="G20" s="120">
        <v>150</v>
      </c>
      <c r="H20" s="107">
        <f t="shared" si="0"/>
        <v>18</v>
      </c>
    </row>
    <row r="21" spans="1:8" x14ac:dyDescent="0.3">
      <c r="A21" s="11">
        <v>88307</v>
      </c>
      <c r="B21" s="82" t="s">
        <v>122</v>
      </c>
      <c r="C21" s="89">
        <v>12</v>
      </c>
      <c r="D21" s="87" t="s">
        <v>303</v>
      </c>
      <c r="E21" s="93">
        <v>473</v>
      </c>
      <c r="F21" s="10">
        <v>617</v>
      </c>
      <c r="G21" s="120">
        <v>150</v>
      </c>
      <c r="H21" s="107" t="s">
        <v>303</v>
      </c>
    </row>
    <row r="22" spans="1:8" x14ac:dyDescent="0.3">
      <c r="A22" s="11">
        <v>84311</v>
      </c>
      <c r="B22" s="82" t="s">
        <v>123</v>
      </c>
      <c r="C22" s="89">
        <v>235</v>
      </c>
      <c r="D22" s="87">
        <v>10</v>
      </c>
      <c r="E22" s="93">
        <v>24</v>
      </c>
      <c r="F22" s="10">
        <v>61</v>
      </c>
      <c r="G22" s="120">
        <v>150</v>
      </c>
      <c r="H22" s="107">
        <f t="shared" si="0"/>
        <v>15</v>
      </c>
    </row>
    <row r="23" spans="1:8" x14ac:dyDescent="0.3">
      <c r="A23" s="11">
        <v>86706</v>
      </c>
      <c r="B23" s="82" t="s">
        <v>124</v>
      </c>
      <c r="C23" s="89">
        <v>60</v>
      </c>
      <c r="D23" s="87">
        <v>15</v>
      </c>
      <c r="E23" s="93">
        <v>92</v>
      </c>
      <c r="F23" s="10">
        <v>94</v>
      </c>
      <c r="G23" s="120">
        <v>150</v>
      </c>
      <c r="H23" s="107">
        <f t="shared" si="0"/>
        <v>22.5</v>
      </c>
    </row>
    <row r="24" spans="1:8" x14ac:dyDescent="0.3">
      <c r="A24" s="11">
        <v>80074</v>
      </c>
      <c r="B24" s="82" t="s">
        <v>125</v>
      </c>
      <c r="C24" s="89">
        <v>18</v>
      </c>
      <c r="D24" s="87">
        <v>65</v>
      </c>
      <c r="E24" s="93">
        <v>291</v>
      </c>
      <c r="F24" s="10">
        <v>361</v>
      </c>
      <c r="G24" s="120">
        <v>150</v>
      </c>
      <c r="H24" s="107">
        <f t="shared" si="0"/>
        <v>97.5</v>
      </c>
    </row>
    <row r="25" spans="1:8" x14ac:dyDescent="0.3">
      <c r="A25" s="11">
        <v>82520</v>
      </c>
      <c r="B25" s="82" t="s">
        <v>126</v>
      </c>
      <c r="C25" s="89">
        <v>176</v>
      </c>
      <c r="D25" s="87">
        <v>21</v>
      </c>
      <c r="E25" s="93">
        <v>29</v>
      </c>
      <c r="F25" s="10">
        <v>188</v>
      </c>
      <c r="G25" s="120">
        <v>150</v>
      </c>
      <c r="H25" s="107">
        <f t="shared" si="0"/>
        <v>31.5</v>
      </c>
    </row>
    <row r="26" spans="1:8" x14ac:dyDescent="0.3">
      <c r="A26" s="11">
        <v>84443</v>
      </c>
      <c r="B26" s="82" t="s">
        <v>127</v>
      </c>
      <c r="C26" s="89">
        <v>59</v>
      </c>
      <c r="D26" s="87">
        <v>23</v>
      </c>
      <c r="E26" s="93">
        <v>80</v>
      </c>
      <c r="F26" s="10">
        <v>138</v>
      </c>
      <c r="G26" s="120">
        <v>150</v>
      </c>
      <c r="H26" s="107">
        <f t="shared" si="0"/>
        <v>34.5</v>
      </c>
    </row>
    <row r="28" spans="1:8" x14ac:dyDescent="0.3">
      <c r="B28" s="59" t="s">
        <v>307</v>
      </c>
      <c r="C28" s="85">
        <v>8006</v>
      </c>
    </row>
    <row r="29" spans="1:8" x14ac:dyDescent="0.3">
      <c r="B29" s="59" t="s">
        <v>299</v>
      </c>
      <c r="C29" s="75">
        <f>SUM(C2:C26)/C28</f>
        <v>0.50686984761428933</v>
      </c>
    </row>
  </sheetData>
  <sheetProtection password="CAF9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:XFD4"/>
    </sheetView>
  </sheetViews>
  <sheetFormatPr defaultRowHeight="14.4" x14ac:dyDescent="0.3"/>
  <cols>
    <col min="1" max="1" width="9" style="1" customWidth="1"/>
    <col min="2" max="2" width="51.77734375" style="1" customWidth="1"/>
    <col min="3" max="3" width="11.5546875" style="1" bestFit="1" customWidth="1"/>
    <col min="4" max="4" width="12.77734375" style="1" customWidth="1"/>
    <col min="5" max="5" width="11.21875" style="1" customWidth="1"/>
    <col min="6" max="16384" width="8.88671875" style="1"/>
  </cols>
  <sheetData>
    <row r="1" spans="1:8" ht="28.8" x14ac:dyDescent="0.3">
      <c r="A1" s="51" t="s">
        <v>26</v>
      </c>
      <c r="B1" s="51" t="s">
        <v>27</v>
      </c>
      <c r="C1" s="59" t="s">
        <v>297</v>
      </c>
      <c r="D1" s="59" t="s">
        <v>310</v>
      </c>
      <c r="E1" s="82" t="s">
        <v>1</v>
      </c>
      <c r="F1" s="82" t="s">
        <v>287</v>
      </c>
      <c r="G1" s="82" t="s">
        <v>300</v>
      </c>
      <c r="H1" s="82" t="s">
        <v>301</v>
      </c>
    </row>
    <row r="2" spans="1:8" x14ac:dyDescent="0.3">
      <c r="A2" s="9" t="s">
        <v>128</v>
      </c>
      <c r="B2" s="1" t="s">
        <v>166</v>
      </c>
      <c r="C2" s="115">
        <v>191</v>
      </c>
      <c r="D2" s="102" t="s">
        <v>303</v>
      </c>
      <c r="E2" s="119">
        <v>1456</v>
      </c>
      <c r="F2" s="102" t="s">
        <v>304</v>
      </c>
      <c r="G2" s="103">
        <v>150</v>
      </c>
      <c r="H2" s="102" t="s">
        <v>304</v>
      </c>
    </row>
    <row r="3" spans="1:8" x14ac:dyDescent="0.3">
      <c r="A3" s="11" t="s">
        <v>129</v>
      </c>
      <c r="B3" s="1" t="s">
        <v>167</v>
      </c>
      <c r="C3" s="115">
        <v>596</v>
      </c>
      <c r="D3" s="102" t="s">
        <v>303</v>
      </c>
      <c r="E3" s="104">
        <v>396</v>
      </c>
      <c r="F3" s="102" t="s">
        <v>304</v>
      </c>
      <c r="G3" s="103">
        <v>150</v>
      </c>
      <c r="H3" s="102" t="s">
        <v>304</v>
      </c>
    </row>
    <row r="4" spans="1:8" x14ac:dyDescent="0.3">
      <c r="A4" s="11" t="s">
        <v>130</v>
      </c>
      <c r="B4" s="1" t="s">
        <v>168</v>
      </c>
      <c r="C4" s="115">
        <v>24</v>
      </c>
      <c r="D4" s="119">
        <v>8</v>
      </c>
      <c r="E4" s="104">
        <v>5907</v>
      </c>
      <c r="F4" s="119">
        <v>16</v>
      </c>
      <c r="G4" s="103">
        <v>150</v>
      </c>
      <c r="H4" s="117">
        <f t="shared" ref="H4:H39" si="0">D4*(G4/100)</f>
        <v>12</v>
      </c>
    </row>
    <row r="5" spans="1:8" x14ac:dyDescent="0.3">
      <c r="A5" s="11" t="s">
        <v>131</v>
      </c>
      <c r="B5" s="1" t="s">
        <v>169</v>
      </c>
      <c r="C5" s="115">
        <v>1182</v>
      </c>
      <c r="D5" s="119">
        <v>13</v>
      </c>
      <c r="E5" s="104">
        <v>100</v>
      </c>
      <c r="F5" s="119">
        <v>26</v>
      </c>
      <c r="G5" s="103">
        <v>150</v>
      </c>
      <c r="H5" s="117">
        <f t="shared" si="0"/>
        <v>19.5</v>
      </c>
    </row>
    <row r="6" spans="1:8" x14ac:dyDescent="0.3">
      <c r="A6" s="11" t="s">
        <v>132</v>
      </c>
      <c r="B6" s="1" t="s">
        <v>170</v>
      </c>
      <c r="C6" s="115">
        <v>84</v>
      </c>
      <c r="D6" s="119">
        <v>25</v>
      </c>
      <c r="E6" s="104">
        <v>1037</v>
      </c>
      <c r="F6" s="119">
        <v>69</v>
      </c>
      <c r="G6" s="103">
        <v>150</v>
      </c>
      <c r="H6" s="117">
        <f t="shared" si="0"/>
        <v>37.5</v>
      </c>
    </row>
    <row r="7" spans="1:8" x14ac:dyDescent="0.3">
      <c r="A7" s="11" t="s">
        <v>133</v>
      </c>
      <c r="B7" s="1" t="s">
        <v>171</v>
      </c>
      <c r="C7" s="115">
        <v>12</v>
      </c>
      <c r="D7" s="119">
        <v>523</v>
      </c>
      <c r="E7" s="104">
        <v>5418</v>
      </c>
      <c r="F7" s="119">
        <v>998</v>
      </c>
      <c r="G7" s="103">
        <v>150</v>
      </c>
      <c r="H7" s="117">
        <f t="shared" si="0"/>
        <v>784.5</v>
      </c>
    </row>
    <row r="8" spans="1:8" x14ac:dyDescent="0.3">
      <c r="A8" s="11" t="s">
        <v>134</v>
      </c>
      <c r="B8" s="1" t="s">
        <v>172</v>
      </c>
      <c r="C8" s="115">
        <v>89</v>
      </c>
      <c r="D8" s="119" t="s">
        <v>303</v>
      </c>
      <c r="E8" s="104">
        <v>628</v>
      </c>
      <c r="F8" s="119">
        <v>862</v>
      </c>
      <c r="G8" s="103">
        <v>150</v>
      </c>
      <c r="H8" s="102" t="s">
        <v>304</v>
      </c>
    </row>
    <row r="9" spans="1:8" x14ac:dyDescent="0.3">
      <c r="A9" s="11" t="s">
        <v>135</v>
      </c>
      <c r="B9" s="1" t="s">
        <v>173</v>
      </c>
      <c r="C9" s="115">
        <v>7</v>
      </c>
      <c r="D9" s="119">
        <v>32</v>
      </c>
      <c r="E9" s="104">
        <v>7964</v>
      </c>
      <c r="F9" s="119">
        <v>62</v>
      </c>
      <c r="G9" s="103">
        <v>150</v>
      </c>
      <c r="H9" s="117">
        <f t="shared" si="0"/>
        <v>48</v>
      </c>
    </row>
    <row r="10" spans="1:8" ht="28.8" x14ac:dyDescent="0.3">
      <c r="A10" s="11" t="s">
        <v>136</v>
      </c>
      <c r="B10" s="1" t="s">
        <v>174</v>
      </c>
      <c r="C10" s="115">
        <v>38</v>
      </c>
      <c r="D10" s="119" t="s">
        <v>303</v>
      </c>
      <c r="E10" s="104">
        <v>1156</v>
      </c>
      <c r="F10" s="119" t="s">
        <v>304</v>
      </c>
      <c r="G10" s="103">
        <v>150</v>
      </c>
      <c r="H10" s="102" t="s">
        <v>304</v>
      </c>
    </row>
    <row r="11" spans="1:8" x14ac:dyDescent="0.3">
      <c r="A11" s="11" t="s">
        <v>137</v>
      </c>
      <c r="B11" s="1" t="s">
        <v>175</v>
      </c>
      <c r="C11" s="115">
        <v>89</v>
      </c>
      <c r="D11" s="119">
        <v>715</v>
      </c>
      <c r="E11" s="104">
        <v>491</v>
      </c>
      <c r="F11" s="119">
        <v>1365</v>
      </c>
      <c r="G11" s="103">
        <v>150</v>
      </c>
      <c r="H11" s="117">
        <f t="shared" si="0"/>
        <v>1072.5</v>
      </c>
    </row>
    <row r="12" spans="1:8" x14ac:dyDescent="0.3">
      <c r="A12" s="11" t="s">
        <v>138</v>
      </c>
      <c r="B12" s="1" t="s">
        <v>176</v>
      </c>
      <c r="C12" s="115">
        <v>27</v>
      </c>
      <c r="D12" s="119">
        <v>1313</v>
      </c>
      <c r="E12" s="104">
        <v>1552</v>
      </c>
      <c r="F12" s="119">
        <v>2507</v>
      </c>
      <c r="G12" s="103">
        <v>150</v>
      </c>
      <c r="H12" s="117">
        <f t="shared" si="0"/>
        <v>1969.5</v>
      </c>
    </row>
    <row r="13" spans="1:8" x14ac:dyDescent="0.3">
      <c r="A13" s="11" t="s">
        <v>139</v>
      </c>
      <c r="B13" s="1" t="s">
        <v>177</v>
      </c>
      <c r="C13" s="115">
        <v>13</v>
      </c>
      <c r="D13" s="119">
        <v>3536</v>
      </c>
      <c r="E13" s="104">
        <v>3184</v>
      </c>
      <c r="F13" s="119">
        <v>7376</v>
      </c>
      <c r="G13" s="103">
        <v>150</v>
      </c>
      <c r="H13" s="117">
        <f t="shared" si="0"/>
        <v>5304</v>
      </c>
    </row>
    <row r="14" spans="1:8" x14ac:dyDescent="0.3">
      <c r="A14" s="11" t="s">
        <v>140</v>
      </c>
      <c r="B14" s="1" t="s">
        <v>178</v>
      </c>
      <c r="C14" s="115">
        <v>38</v>
      </c>
      <c r="D14" s="119" t="s">
        <v>303</v>
      </c>
      <c r="E14" s="104">
        <v>1089</v>
      </c>
      <c r="F14" s="119" t="s">
        <v>304</v>
      </c>
      <c r="G14" s="103">
        <v>150</v>
      </c>
      <c r="H14" s="102" t="s">
        <v>304</v>
      </c>
    </row>
    <row r="15" spans="1:8" x14ac:dyDescent="0.3">
      <c r="A15" s="11" t="s">
        <v>141</v>
      </c>
      <c r="B15" s="1" t="s">
        <v>179</v>
      </c>
      <c r="C15" s="115">
        <v>24</v>
      </c>
      <c r="D15" s="119">
        <v>8</v>
      </c>
      <c r="E15" s="104">
        <v>1642</v>
      </c>
      <c r="F15" s="119">
        <v>15</v>
      </c>
      <c r="G15" s="103">
        <v>150</v>
      </c>
      <c r="H15" s="117">
        <f t="shared" si="0"/>
        <v>12</v>
      </c>
    </row>
    <row r="16" spans="1:8" x14ac:dyDescent="0.3">
      <c r="A16" s="11" t="s">
        <v>142</v>
      </c>
      <c r="B16" s="1" t="s">
        <v>180</v>
      </c>
      <c r="C16" s="115">
        <v>43</v>
      </c>
      <c r="D16" s="119">
        <v>788</v>
      </c>
      <c r="E16" s="104">
        <v>842</v>
      </c>
      <c r="F16" s="119">
        <v>2191</v>
      </c>
      <c r="G16" s="103">
        <v>150</v>
      </c>
      <c r="H16" s="117">
        <f t="shared" si="0"/>
        <v>1182</v>
      </c>
    </row>
    <row r="17" spans="1:8" x14ac:dyDescent="0.3">
      <c r="A17" s="9" t="s">
        <v>143</v>
      </c>
      <c r="B17" s="1" t="s">
        <v>181</v>
      </c>
      <c r="C17" s="115">
        <v>122</v>
      </c>
      <c r="D17" s="119" t="s">
        <v>303</v>
      </c>
      <c r="E17" s="104">
        <v>271</v>
      </c>
      <c r="F17" s="119" t="s">
        <v>304</v>
      </c>
      <c r="G17" s="103">
        <v>150</v>
      </c>
      <c r="H17" s="102" t="s">
        <v>304</v>
      </c>
    </row>
    <row r="18" spans="1:8" x14ac:dyDescent="0.3">
      <c r="A18" s="11" t="s">
        <v>144</v>
      </c>
      <c r="B18" s="1" t="s">
        <v>182</v>
      </c>
      <c r="C18" s="115">
        <v>35</v>
      </c>
      <c r="D18" s="119" t="s">
        <v>303</v>
      </c>
      <c r="E18" s="104">
        <v>849</v>
      </c>
      <c r="F18" s="119" t="s">
        <v>304</v>
      </c>
      <c r="G18" s="103">
        <v>150</v>
      </c>
      <c r="H18" s="102" t="s">
        <v>304</v>
      </c>
    </row>
    <row r="19" spans="1:8" x14ac:dyDescent="0.3">
      <c r="A19" s="9" t="s">
        <v>145</v>
      </c>
      <c r="B19" s="1" t="s">
        <v>183</v>
      </c>
      <c r="C19" s="115">
        <v>97</v>
      </c>
      <c r="D19" s="119">
        <v>326</v>
      </c>
      <c r="E19" s="104">
        <v>284</v>
      </c>
      <c r="F19" s="119">
        <v>621</v>
      </c>
      <c r="G19" s="103">
        <v>150</v>
      </c>
      <c r="H19" s="117">
        <f t="shared" si="0"/>
        <v>489</v>
      </c>
    </row>
    <row r="20" spans="1:8" ht="28.8" x14ac:dyDescent="0.3">
      <c r="A20" s="9" t="s">
        <v>146</v>
      </c>
      <c r="B20" s="1" t="s">
        <v>184</v>
      </c>
      <c r="C20" s="115">
        <v>336</v>
      </c>
      <c r="D20" s="119">
        <v>69</v>
      </c>
      <c r="E20" s="104">
        <v>72</v>
      </c>
      <c r="F20" s="119">
        <v>132</v>
      </c>
      <c r="G20" s="103">
        <v>150</v>
      </c>
      <c r="H20" s="117">
        <f t="shared" si="0"/>
        <v>103.5</v>
      </c>
    </row>
    <row r="21" spans="1:8" x14ac:dyDescent="0.3">
      <c r="A21" s="11" t="s">
        <v>147</v>
      </c>
      <c r="B21" s="1" t="s">
        <v>185</v>
      </c>
      <c r="C21" s="115">
        <v>104</v>
      </c>
      <c r="D21" s="119">
        <v>455</v>
      </c>
      <c r="E21" s="104">
        <v>227</v>
      </c>
      <c r="F21" s="119">
        <v>868</v>
      </c>
      <c r="G21" s="103">
        <v>150</v>
      </c>
      <c r="H21" s="117">
        <f t="shared" si="0"/>
        <v>682.5</v>
      </c>
    </row>
    <row r="22" spans="1:8" x14ac:dyDescent="0.3">
      <c r="A22" s="9" t="s">
        <v>148</v>
      </c>
      <c r="B22" s="1" t="s">
        <v>186</v>
      </c>
      <c r="C22" s="115">
        <v>68</v>
      </c>
      <c r="D22" s="119">
        <v>405</v>
      </c>
      <c r="E22" s="104">
        <v>306</v>
      </c>
      <c r="F22" s="119">
        <v>845</v>
      </c>
      <c r="G22" s="103">
        <v>150</v>
      </c>
      <c r="H22" s="117">
        <f t="shared" si="0"/>
        <v>607.5</v>
      </c>
    </row>
    <row r="23" spans="1:8" x14ac:dyDescent="0.3">
      <c r="A23" s="9" t="s">
        <v>149</v>
      </c>
      <c r="B23" s="1" t="s">
        <v>187</v>
      </c>
      <c r="C23" s="115">
        <v>35</v>
      </c>
      <c r="D23" s="119">
        <v>3559</v>
      </c>
      <c r="E23" s="104">
        <v>595</v>
      </c>
      <c r="F23" s="119">
        <v>9899</v>
      </c>
      <c r="G23" s="103">
        <v>150</v>
      </c>
      <c r="H23" s="117">
        <f t="shared" si="0"/>
        <v>5338.5</v>
      </c>
    </row>
    <row r="24" spans="1:8" ht="28.8" x14ac:dyDescent="0.3">
      <c r="A24" s="9" t="s">
        <v>150</v>
      </c>
      <c r="B24" s="1" t="s">
        <v>188</v>
      </c>
      <c r="C24" s="115">
        <v>27</v>
      </c>
      <c r="D24" s="119">
        <v>961</v>
      </c>
      <c r="E24" s="104">
        <v>754</v>
      </c>
      <c r="F24" s="119">
        <v>1834</v>
      </c>
      <c r="G24" s="103">
        <v>150</v>
      </c>
      <c r="H24" s="117">
        <f t="shared" si="0"/>
        <v>1441.5</v>
      </c>
    </row>
    <row r="25" spans="1:8" x14ac:dyDescent="0.3">
      <c r="A25" s="9" t="s">
        <v>151</v>
      </c>
      <c r="B25" s="1" t="s">
        <v>189</v>
      </c>
      <c r="C25" s="115">
        <v>11</v>
      </c>
      <c r="D25" s="119" t="s">
        <v>303</v>
      </c>
      <c r="E25" s="104">
        <v>1525</v>
      </c>
      <c r="F25" s="119" t="s">
        <v>304</v>
      </c>
      <c r="G25" s="103">
        <v>150</v>
      </c>
      <c r="H25" s="102" t="s">
        <v>304</v>
      </c>
    </row>
    <row r="26" spans="1:8" ht="28.8" x14ac:dyDescent="0.3">
      <c r="A26" s="9" t="s">
        <v>152</v>
      </c>
      <c r="B26" s="1" t="s">
        <v>190</v>
      </c>
      <c r="C26" s="115">
        <v>13</v>
      </c>
      <c r="D26" s="119">
        <v>1318</v>
      </c>
      <c r="E26" s="104">
        <v>1206</v>
      </c>
      <c r="F26" s="119">
        <v>2517</v>
      </c>
      <c r="G26" s="103">
        <v>150</v>
      </c>
      <c r="H26" s="117">
        <f t="shared" si="0"/>
        <v>1977</v>
      </c>
    </row>
    <row r="27" spans="1:8" x14ac:dyDescent="0.3">
      <c r="A27" s="9" t="s">
        <v>153</v>
      </c>
      <c r="B27" s="1" t="s">
        <v>191</v>
      </c>
      <c r="C27" s="115">
        <v>6</v>
      </c>
      <c r="D27" s="119">
        <v>1618</v>
      </c>
      <c r="E27" s="104">
        <v>2535</v>
      </c>
      <c r="F27" s="119">
        <v>4500</v>
      </c>
      <c r="G27" s="103">
        <v>150</v>
      </c>
      <c r="H27" s="117">
        <f t="shared" si="0"/>
        <v>2427</v>
      </c>
    </row>
    <row r="28" spans="1:8" x14ac:dyDescent="0.3">
      <c r="A28" s="9" t="s">
        <v>154</v>
      </c>
      <c r="B28" s="1" t="s">
        <v>192</v>
      </c>
      <c r="C28" s="115">
        <v>172</v>
      </c>
      <c r="D28" s="119">
        <v>32</v>
      </c>
      <c r="E28" s="104">
        <v>87</v>
      </c>
      <c r="F28" s="119">
        <v>61</v>
      </c>
      <c r="G28" s="103">
        <v>150</v>
      </c>
      <c r="H28" s="117">
        <f t="shared" si="0"/>
        <v>48</v>
      </c>
    </row>
    <row r="29" spans="1:8" ht="28.8" x14ac:dyDescent="0.3">
      <c r="A29" s="9" t="s">
        <v>155</v>
      </c>
      <c r="B29" s="1" t="s">
        <v>193</v>
      </c>
      <c r="C29" s="115">
        <v>11</v>
      </c>
      <c r="D29" s="119">
        <v>1081</v>
      </c>
      <c r="E29" s="104">
        <v>1344</v>
      </c>
      <c r="F29" s="119">
        <v>2064</v>
      </c>
      <c r="G29" s="103">
        <v>150</v>
      </c>
      <c r="H29" s="117">
        <f t="shared" si="0"/>
        <v>1621.5</v>
      </c>
    </row>
    <row r="30" spans="1:8" x14ac:dyDescent="0.3">
      <c r="A30" s="9" t="s">
        <v>156</v>
      </c>
      <c r="B30" s="1" t="s">
        <v>194</v>
      </c>
      <c r="C30" s="115">
        <v>177</v>
      </c>
      <c r="D30" s="119">
        <v>52</v>
      </c>
      <c r="E30" s="104">
        <v>77</v>
      </c>
      <c r="F30" s="119">
        <v>84</v>
      </c>
      <c r="G30" s="103">
        <v>150</v>
      </c>
      <c r="H30" s="117">
        <f t="shared" si="0"/>
        <v>78</v>
      </c>
    </row>
    <row r="31" spans="1:8" x14ac:dyDescent="0.3">
      <c r="A31" s="9" t="s">
        <v>157</v>
      </c>
      <c r="B31" s="1" t="s">
        <v>195</v>
      </c>
      <c r="C31" s="115">
        <v>35</v>
      </c>
      <c r="D31" s="119">
        <v>223</v>
      </c>
      <c r="E31" s="104">
        <v>386</v>
      </c>
      <c r="F31" s="119">
        <v>425</v>
      </c>
      <c r="G31" s="103">
        <v>150</v>
      </c>
      <c r="H31" s="117">
        <f t="shared" si="0"/>
        <v>334.5</v>
      </c>
    </row>
    <row r="32" spans="1:8" x14ac:dyDescent="0.3">
      <c r="A32" s="9" t="s">
        <v>158</v>
      </c>
      <c r="B32" s="1" t="s">
        <v>196</v>
      </c>
      <c r="C32" s="115">
        <v>93</v>
      </c>
      <c r="D32" s="119">
        <v>178</v>
      </c>
      <c r="E32" s="104">
        <v>143</v>
      </c>
      <c r="F32" s="119">
        <v>340</v>
      </c>
      <c r="G32" s="103">
        <v>150</v>
      </c>
      <c r="H32" s="117">
        <f t="shared" si="0"/>
        <v>267</v>
      </c>
    </row>
    <row r="33" spans="1:8" x14ac:dyDescent="0.3">
      <c r="A33" s="9" t="s">
        <v>159</v>
      </c>
      <c r="B33" s="1" t="s">
        <v>197</v>
      </c>
      <c r="C33" s="115">
        <v>7</v>
      </c>
      <c r="D33" s="119">
        <v>1869</v>
      </c>
      <c r="E33" s="104">
        <v>1858</v>
      </c>
      <c r="F33" s="119">
        <v>3569</v>
      </c>
      <c r="G33" s="103">
        <v>150</v>
      </c>
      <c r="H33" s="117">
        <f t="shared" si="0"/>
        <v>2803.5</v>
      </c>
    </row>
    <row r="34" spans="1:8" x14ac:dyDescent="0.3">
      <c r="A34" s="9" t="s">
        <v>160</v>
      </c>
      <c r="B34" s="1" t="s">
        <v>198</v>
      </c>
      <c r="C34" s="115">
        <v>14</v>
      </c>
      <c r="D34" s="119">
        <v>564</v>
      </c>
      <c r="E34" s="104">
        <v>842</v>
      </c>
      <c r="F34" s="119">
        <v>157</v>
      </c>
      <c r="G34" s="103">
        <v>150</v>
      </c>
      <c r="H34" s="117">
        <f t="shared" si="0"/>
        <v>846</v>
      </c>
    </row>
    <row r="35" spans="1:8" x14ac:dyDescent="0.3">
      <c r="A35" s="9" t="s">
        <v>161</v>
      </c>
      <c r="B35" s="1" t="s">
        <v>199</v>
      </c>
      <c r="C35" s="115">
        <v>99</v>
      </c>
      <c r="D35" s="119">
        <v>105</v>
      </c>
      <c r="E35" s="104">
        <v>115</v>
      </c>
      <c r="F35" s="119">
        <v>201</v>
      </c>
      <c r="G35" s="103">
        <v>150</v>
      </c>
      <c r="H35" s="117">
        <f t="shared" si="0"/>
        <v>157.5</v>
      </c>
    </row>
    <row r="36" spans="1:8" x14ac:dyDescent="0.3">
      <c r="A36" s="9" t="s">
        <v>162</v>
      </c>
      <c r="B36" s="1" t="s">
        <v>200</v>
      </c>
      <c r="C36" s="115">
        <v>16</v>
      </c>
      <c r="D36" s="119">
        <v>6</v>
      </c>
      <c r="E36" s="104">
        <v>677</v>
      </c>
      <c r="F36" s="119">
        <v>11</v>
      </c>
      <c r="G36" s="103">
        <v>150</v>
      </c>
      <c r="H36" s="117">
        <f t="shared" si="0"/>
        <v>9</v>
      </c>
    </row>
    <row r="37" spans="1:8" x14ac:dyDescent="0.3">
      <c r="A37" s="9" t="s">
        <v>163</v>
      </c>
      <c r="B37" s="1" t="s">
        <v>201</v>
      </c>
      <c r="C37" s="115">
        <v>79</v>
      </c>
      <c r="D37" s="119">
        <v>256</v>
      </c>
      <c r="E37" s="104">
        <v>136</v>
      </c>
      <c r="F37" s="119">
        <v>488</v>
      </c>
      <c r="G37" s="103">
        <v>150</v>
      </c>
      <c r="H37" s="117">
        <f t="shared" si="0"/>
        <v>384</v>
      </c>
    </row>
    <row r="38" spans="1:8" ht="28.8" x14ac:dyDescent="0.3">
      <c r="A38" s="9" t="s">
        <v>164</v>
      </c>
      <c r="B38" s="1" t="s">
        <v>202</v>
      </c>
      <c r="C38" s="115">
        <v>26</v>
      </c>
      <c r="D38" s="119">
        <v>462</v>
      </c>
      <c r="E38" s="104">
        <v>412</v>
      </c>
      <c r="F38" s="119">
        <v>882</v>
      </c>
      <c r="G38" s="103">
        <v>150</v>
      </c>
      <c r="H38" s="117">
        <f t="shared" si="0"/>
        <v>693</v>
      </c>
    </row>
    <row r="39" spans="1:8" x14ac:dyDescent="0.3">
      <c r="A39" s="9" t="s">
        <v>165</v>
      </c>
      <c r="B39" s="1" t="s">
        <v>203</v>
      </c>
      <c r="C39" s="115">
        <v>17</v>
      </c>
      <c r="D39" s="119">
        <v>7</v>
      </c>
      <c r="E39" s="104">
        <v>628</v>
      </c>
      <c r="F39" s="119">
        <v>13</v>
      </c>
      <c r="G39" s="103">
        <v>150</v>
      </c>
      <c r="H39" s="117">
        <f t="shared" si="0"/>
        <v>10.5</v>
      </c>
    </row>
    <row r="40" spans="1:8" x14ac:dyDescent="0.3">
      <c r="E40" s="94"/>
    </row>
    <row r="41" spans="1:8" x14ac:dyDescent="0.3">
      <c r="B41" s="59" t="s">
        <v>311</v>
      </c>
      <c r="C41" s="92">
        <v>11477</v>
      </c>
    </row>
    <row r="42" spans="1:8" x14ac:dyDescent="0.3">
      <c r="B42" s="59" t="s">
        <v>299</v>
      </c>
      <c r="C42" s="75">
        <f>SUM(C2:C39)/C41</f>
        <v>0.35348958787139495</v>
      </c>
    </row>
  </sheetData>
  <sheetProtection password="CAF9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defaultRowHeight="14.4" x14ac:dyDescent="0.3"/>
  <cols>
    <col min="1" max="1" width="11" style="1" bestFit="1" customWidth="1"/>
    <col min="2" max="2" width="51.77734375" style="1" customWidth="1"/>
    <col min="3" max="3" width="14.77734375" style="1" customWidth="1"/>
    <col min="4" max="4" width="9.88671875" style="1" bestFit="1" customWidth="1"/>
    <col min="5" max="5" width="17.44140625" style="1" customWidth="1"/>
    <col min="6" max="6" width="14.21875" style="1" customWidth="1"/>
    <col min="7" max="16384" width="8.88671875" style="1"/>
  </cols>
  <sheetData>
    <row r="1" spans="1:7" ht="14.4" customHeight="1" x14ac:dyDescent="0.3">
      <c r="D1" s="143" t="s">
        <v>331</v>
      </c>
      <c r="E1" s="144"/>
      <c r="F1" s="145"/>
    </row>
    <row r="2" spans="1:7" ht="28.8" x14ac:dyDescent="0.3">
      <c r="A2" s="51" t="s">
        <v>322</v>
      </c>
      <c r="B2" s="51" t="s">
        <v>27</v>
      </c>
      <c r="C2" s="95" t="s">
        <v>1</v>
      </c>
      <c r="D2" s="82" t="s">
        <v>332</v>
      </c>
      <c r="E2" s="82" t="s">
        <v>333</v>
      </c>
      <c r="F2" s="82" t="s">
        <v>334</v>
      </c>
      <c r="G2" s="102" t="s">
        <v>339</v>
      </c>
    </row>
    <row r="3" spans="1:7" ht="28.8" x14ac:dyDescent="0.3">
      <c r="A3" s="91" t="s">
        <v>206</v>
      </c>
      <c r="B3" s="82" t="s">
        <v>210</v>
      </c>
      <c r="C3" s="96">
        <v>725</v>
      </c>
      <c r="D3" s="97" t="s">
        <v>303</v>
      </c>
      <c r="E3" s="97" t="s">
        <v>303</v>
      </c>
      <c r="F3" s="97" t="s">
        <v>303</v>
      </c>
      <c r="G3" s="103"/>
    </row>
    <row r="4" spans="1:7" x14ac:dyDescent="0.3">
      <c r="A4" s="82" t="s">
        <v>207</v>
      </c>
      <c r="B4" s="82" t="s">
        <v>211</v>
      </c>
      <c r="C4" s="87">
        <v>151</v>
      </c>
      <c r="D4" s="98">
        <v>7.02</v>
      </c>
      <c r="E4" s="98">
        <v>7.16</v>
      </c>
      <c r="F4" s="98">
        <v>7.23</v>
      </c>
      <c r="G4" s="103"/>
    </row>
    <row r="5" spans="1:7" ht="28.8" x14ac:dyDescent="0.3">
      <c r="A5" s="91" t="s">
        <v>314</v>
      </c>
      <c r="B5" s="82" t="s">
        <v>319</v>
      </c>
      <c r="C5" s="96"/>
      <c r="D5" s="98">
        <v>218.35</v>
      </c>
      <c r="E5" s="98">
        <v>283.54000000000002</v>
      </c>
      <c r="F5" s="98">
        <v>351.02</v>
      </c>
      <c r="G5" s="103"/>
    </row>
    <row r="6" spans="1:7" ht="28.8" x14ac:dyDescent="0.3">
      <c r="A6" s="82" t="s">
        <v>315</v>
      </c>
      <c r="B6" s="82" t="s">
        <v>318</v>
      </c>
      <c r="C6" s="95"/>
      <c r="D6" s="98">
        <v>218.35</v>
      </c>
      <c r="E6" s="98">
        <v>448.93</v>
      </c>
      <c r="F6" s="98">
        <v>555.79</v>
      </c>
      <c r="G6" s="103"/>
    </row>
    <row r="7" spans="1:7" ht="28.8" x14ac:dyDescent="0.3">
      <c r="A7" s="82" t="s">
        <v>316</v>
      </c>
      <c r="B7" s="82" t="s">
        <v>317</v>
      </c>
      <c r="C7" s="95"/>
      <c r="D7" s="98">
        <v>218.35</v>
      </c>
      <c r="E7" s="98">
        <v>236.28</v>
      </c>
      <c r="F7" s="98">
        <v>292.52</v>
      </c>
      <c r="G7" s="103"/>
    </row>
    <row r="8" spans="1:7" x14ac:dyDescent="0.3">
      <c r="A8" s="82" t="s">
        <v>320</v>
      </c>
      <c r="B8" s="82" t="s">
        <v>321</v>
      </c>
      <c r="C8" s="95"/>
      <c r="D8" s="98">
        <v>218.35</v>
      </c>
      <c r="E8" s="98">
        <v>378.05</v>
      </c>
      <c r="F8" s="98">
        <v>468.03</v>
      </c>
      <c r="G8" s="103"/>
    </row>
    <row r="9" spans="1:7" ht="28.8" x14ac:dyDescent="0.3">
      <c r="A9" s="91" t="s">
        <v>205</v>
      </c>
      <c r="B9" s="82" t="s">
        <v>209</v>
      </c>
      <c r="C9" s="96">
        <v>10846</v>
      </c>
      <c r="D9" s="98">
        <v>2963.12</v>
      </c>
      <c r="E9" s="98">
        <v>3092.02</v>
      </c>
      <c r="F9" s="98">
        <v>4638.0200000000004</v>
      </c>
      <c r="G9" s="103"/>
    </row>
    <row r="10" spans="1:7" ht="28.8" x14ac:dyDescent="0.3">
      <c r="A10" s="91" t="s">
        <v>323</v>
      </c>
      <c r="B10" s="82" t="s">
        <v>327</v>
      </c>
      <c r="C10" s="96"/>
      <c r="D10" s="98">
        <v>3445.07</v>
      </c>
      <c r="E10" s="98">
        <v>3594.93</v>
      </c>
      <c r="F10" s="98">
        <v>5392.4</v>
      </c>
      <c r="G10" s="103"/>
    </row>
    <row r="11" spans="1:7" ht="28.8" x14ac:dyDescent="0.3">
      <c r="A11" s="91" t="s">
        <v>324</v>
      </c>
      <c r="B11" s="82" t="s">
        <v>328</v>
      </c>
      <c r="C11" s="96"/>
      <c r="D11" s="98">
        <v>218.35</v>
      </c>
      <c r="E11" s="98">
        <v>413.49</v>
      </c>
      <c r="F11" s="98">
        <v>417.54</v>
      </c>
      <c r="G11" s="103"/>
    </row>
    <row r="12" spans="1:7" x14ac:dyDescent="0.3">
      <c r="A12" s="91" t="s">
        <v>325</v>
      </c>
      <c r="B12" s="82" t="s">
        <v>329</v>
      </c>
      <c r="C12" s="96"/>
      <c r="D12" s="98">
        <v>218.35</v>
      </c>
      <c r="E12" s="98">
        <v>649.77</v>
      </c>
      <c r="F12" s="98">
        <v>656.14</v>
      </c>
      <c r="G12" s="103"/>
    </row>
    <row r="13" spans="1:7" x14ac:dyDescent="0.3">
      <c r="A13" s="91" t="s">
        <v>326</v>
      </c>
      <c r="B13" s="82" t="s">
        <v>330</v>
      </c>
      <c r="C13" s="96"/>
      <c r="D13" s="98">
        <v>218.35</v>
      </c>
      <c r="E13" s="98">
        <v>767.91</v>
      </c>
      <c r="F13" s="98">
        <v>775.44</v>
      </c>
      <c r="G13" s="103"/>
    </row>
    <row r="14" spans="1:7" x14ac:dyDescent="0.3">
      <c r="A14" s="90" t="s">
        <v>204</v>
      </c>
      <c r="B14" s="82" t="s">
        <v>208</v>
      </c>
      <c r="C14" s="96">
        <v>25055</v>
      </c>
      <c r="D14" s="98">
        <v>8.4</v>
      </c>
      <c r="E14" s="98">
        <v>8.4</v>
      </c>
      <c r="F14" s="98">
        <v>12.6</v>
      </c>
      <c r="G14" s="103"/>
    </row>
    <row r="15" spans="1:7" x14ac:dyDescent="0.3">
      <c r="A15" s="90" t="s">
        <v>312</v>
      </c>
      <c r="B15" s="82" t="s">
        <v>313</v>
      </c>
      <c r="C15" s="96"/>
      <c r="D15" s="98">
        <v>22.43</v>
      </c>
      <c r="E15" s="98">
        <v>22.43</v>
      </c>
      <c r="F15" s="98">
        <v>33.65</v>
      </c>
      <c r="G15" s="103"/>
    </row>
  </sheetData>
  <sheetProtection password="CAF9" sheet="1" objects="1" scenarios="1"/>
  <sortState ref="A2:C10">
    <sortCondition ref="A2:A10"/>
  </sortState>
  <mergeCells count="1">
    <mergeCell ref="D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pane ySplit="1" topLeftCell="A2" activePane="bottomLeft" state="frozen"/>
      <selection pane="bottomLeft" activeCell="C31" sqref="C31"/>
    </sheetView>
  </sheetViews>
  <sheetFormatPr defaultRowHeight="14.4" x14ac:dyDescent="0.3"/>
  <cols>
    <col min="1" max="2" width="9" style="1" customWidth="1"/>
    <col min="3" max="3" width="51.77734375" style="1" customWidth="1"/>
    <col min="4" max="5" width="8.88671875" style="1"/>
    <col min="6" max="6" width="10.88671875" style="1" bestFit="1" customWidth="1"/>
    <col min="7" max="7" width="8.88671875" style="1"/>
    <col min="8" max="8" width="14.21875" style="1" customWidth="1"/>
    <col min="9" max="9" width="10.5546875" style="1" bestFit="1" customWidth="1"/>
    <col min="10" max="10" width="8.88671875" style="1"/>
    <col min="11" max="11" width="11.5546875" style="1" bestFit="1" customWidth="1"/>
    <col min="12" max="16384" width="8.88671875" style="1"/>
  </cols>
  <sheetData>
    <row r="1" spans="1:11" ht="28.8" x14ac:dyDescent="0.3">
      <c r="A1" s="51" t="s">
        <v>26</v>
      </c>
      <c r="B1" s="102" t="s">
        <v>340</v>
      </c>
      <c r="C1" s="51" t="s">
        <v>27</v>
      </c>
      <c r="D1" s="59" t="s">
        <v>297</v>
      </c>
      <c r="E1" s="59" t="s">
        <v>331</v>
      </c>
      <c r="F1" s="82" t="s">
        <v>1</v>
      </c>
      <c r="G1" s="82" t="s">
        <v>287</v>
      </c>
      <c r="H1" s="102" t="s">
        <v>363</v>
      </c>
      <c r="I1" s="102" t="s">
        <v>364</v>
      </c>
      <c r="J1" s="82" t="s">
        <v>300</v>
      </c>
      <c r="K1" s="82" t="s">
        <v>301</v>
      </c>
    </row>
    <row r="2" spans="1:11" x14ac:dyDescent="0.3">
      <c r="A2" s="9">
        <v>29881</v>
      </c>
      <c r="B2" s="105" t="s">
        <v>341</v>
      </c>
      <c r="C2" s="35" t="s">
        <v>0</v>
      </c>
      <c r="D2" s="124">
        <v>49</v>
      </c>
      <c r="E2" s="87">
        <v>2616</v>
      </c>
      <c r="F2" s="87">
        <v>6938</v>
      </c>
      <c r="G2" s="87">
        <v>11264</v>
      </c>
      <c r="H2" s="113">
        <v>29.663</v>
      </c>
      <c r="I2" s="113">
        <v>1.3555999999999999</v>
      </c>
      <c r="J2" s="120">
        <v>150</v>
      </c>
      <c r="K2" s="87">
        <f>(((H2*J2)*0.6)*I2)+((H2*J2)*0.4)</f>
        <v>5398.7846519999994</v>
      </c>
    </row>
    <row r="3" spans="1:11" x14ac:dyDescent="0.3">
      <c r="A3" s="11">
        <v>23120</v>
      </c>
      <c r="B3" s="116" t="s">
        <v>342</v>
      </c>
      <c r="C3" s="1" t="s">
        <v>228</v>
      </c>
      <c r="D3" s="124">
        <v>32</v>
      </c>
      <c r="E3" s="87">
        <v>3125</v>
      </c>
      <c r="F3" s="87">
        <v>10393</v>
      </c>
      <c r="G3" s="87">
        <v>15806</v>
      </c>
      <c r="H3" s="102">
        <v>35.445599999999999</v>
      </c>
      <c r="I3" s="102">
        <v>1.3555999999999999</v>
      </c>
      <c r="J3" s="120">
        <v>150</v>
      </c>
      <c r="K3" s="87">
        <f t="shared" ref="K3:K26" si="0">(((H3*J3)*0.6)*I3)+((H3*J3)*0.4)</f>
        <v>6451.2409824000006</v>
      </c>
    </row>
    <row r="4" spans="1:11" x14ac:dyDescent="0.3">
      <c r="A4" s="9">
        <v>29826</v>
      </c>
      <c r="B4" s="105" t="s">
        <v>347</v>
      </c>
      <c r="C4" s="35" t="s">
        <v>3</v>
      </c>
      <c r="D4" s="124">
        <v>42</v>
      </c>
      <c r="E4" s="87"/>
      <c r="F4" s="87">
        <v>6896</v>
      </c>
      <c r="G4" s="87">
        <v>12288</v>
      </c>
      <c r="H4" s="102"/>
      <c r="I4" s="102">
        <v>1.3555999999999999</v>
      </c>
      <c r="J4" s="120">
        <v>150</v>
      </c>
      <c r="K4" s="87">
        <f t="shared" si="0"/>
        <v>0</v>
      </c>
    </row>
    <row r="5" spans="1:11" x14ac:dyDescent="0.3">
      <c r="A5" s="11">
        <v>29822</v>
      </c>
      <c r="B5" s="114" t="s">
        <v>341</v>
      </c>
      <c r="C5" s="35" t="s">
        <v>11</v>
      </c>
      <c r="D5" s="124">
        <v>43</v>
      </c>
      <c r="E5" s="87">
        <v>2616</v>
      </c>
      <c r="F5" s="87">
        <v>5777</v>
      </c>
      <c r="G5" s="87">
        <v>12288</v>
      </c>
      <c r="H5" s="113">
        <v>29.663</v>
      </c>
      <c r="I5" s="102">
        <v>1.3555999999999999</v>
      </c>
      <c r="J5" s="120">
        <v>150</v>
      </c>
      <c r="K5" s="87">
        <f t="shared" si="0"/>
        <v>5398.7846519999994</v>
      </c>
    </row>
    <row r="6" spans="1:11" x14ac:dyDescent="0.3">
      <c r="A6" s="11">
        <v>64483</v>
      </c>
      <c r="B6" s="114" t="s">
        <v>343</v>
      </c>
      <c r="C6" s="35" t="s">
        <v>6</v>
      </c>
      <c r="D6" s="124">
        <v>129</v>
      </c>
      <c r="E6" s="87">
        <v>813</v>
      </c>
      <c r="F6" s="87">
        <v>1752</v>
      </c>
      <c r="G6" s="87">
        <v>2918</v>
      </c>
      <c r="H6" s="1">
        <v>9.2182999999999993</v>
      </c>
      <c r="I6" s="102">
        <v>1.3555999999999999</v>
      </c>
      <c r="J6" s="120">
        <v>150</v>
      </c>
      <c r="K6" s="87">
        <f t="shared" si="0"/>
        <v>1677.7674731999998</v>
      </c>
    </row>
    <row r="7" spans="1:11" x14ac:dyDescent="0.3">
      <c r="A7" s="11">
        <v>23412</v>
      </c>
      <c r="B7" s="114" t="s">
        <v>344</v>
      </c>
      <c r="C7" s="35" t="s">
        <v>2</v>
      </c>
      <c r="D7" s="124">
        <v>26</v>
      </c>
      <c r="E7" s="87">
        <v>4588</v>
      </c>
      <c r="F7" s="87">
        <v>8036</v>
      </c>
      <c r="G7" s="87">
        <v>14370</v>
      </c>
      <c r="H7" s="102">
        <v>52.037100000000002</v>
      </c>
      <c r="I7" s="102">
        <v>1.3555999999999999</v>
      </c>
      <c r="J7" s="120">
        <v>150</v>
      </c>
      <c r="K7" s="87">
        <f t="shared" si="0"/>
        <v>9470.9603483999999</v>
      </c>
    </row>
    <row r="8" spans="1:11" x14ac:dyDescent="0.3">
      <c r="A8" s="11">
        <v>23430</v>
      </c>
      <c r="B8" s="114" t="s">
        <v>344</v>
      </c>
      <c r="C8" s="35" t="s">
        <v>13</v>
      </c>
      <c r="D8" s="124">
        <v>26</v>
      </c>
      <c r="E8" s="87">
        <v>4588</v>
      </c>
      <c r="F8" s="87">
        <v>6978</v>
      </c>
      <c r="G8" s="87">
        <v>12933</v>
      </c>
      <c r="H8" s="102">
        <v>52.037100000000002</v>
      </c>
      <c r="I8" s="102">
        <v>1.3555999999999999</v>
      </c>
      <c r="J8" s="120">
        <v>150</v>
      </c>
      <c r="K8" s="87">
        <f t="shared" si="0"/>
        <v>9470.9603483999999</v>
      </c>
    </row>
    <row r="9" spans="1:11" x14ac:dyDescent="0.3">
      <c r="A9" s="11">
        <v>29888</v>
      </c>
      <c r="B9" s="114" t="s">
        <v>345</v>
      </c>
      <c r="C9" s="35" t="s">
        <v>5</v>
      </c>
      <c r="D9" s="124">
        <v>19</v>
      </c>
      <c r="E9" s="87">
        <v>7895</v>
      </c>
      <c r="F9" s="87">
        <v>9217</v>
      </c>
      <c r="G9" s="87">
        <v>12288</v>
      </c>
      <c r="H9" s="129">
        <v>89.538799999999995</v>
      </c>
      <c r="I9" s="102">
        <v>1.3555999999999999</v>
      </c>
      <c r="J9" s="120">
        <v>150</v>
      </c>
      <c r="K9" s="87">
        <f t="shared" si="0"/>
        <v>16296.419755200001</v>
      </c>
    </row>
    <row r="10" spans="1:11" ht="28.8" x14ac:dyDescent="0.3">
      <c r="A10" s="11">
        <v>64493</v>
      </c>
      <c r="B10" s="114" t="s">
        <v>343</v>
      </c>
      <c r="C10" s="35" t="s">
        <v>22</v>
      </c>
      <c r="D10" s="124">
        <v>63</v>
      </c>
      <c r="E10" s="87">
        <v>813</v>
      </c>
      <c r="F10" s="87">
        <v>2610</v>
      </c>
      <c r="G10" s="87">
        <v>3978</v>
      </c>
      <c r="H10" s="109">
        <v>9.2182999999999993</v>
      </c>
      <c r="I10" s="102">
        <v>1.3555999999999999</v>
      </c>
      <c r="J10" s="120">
        <v>150</v>
      </c>
      <c r="K10" s="87">
        <f t="shared" si="0"/>
        <v>1677.7674731999998</v>
      </c>
    </row>
    <row r="11" spans="1:11" x14ac:dyDescent="0.3">
      <c r="A11" s="11">
        <v>62311</v>
      </c>
      <c r="B11" s="114" t="s">
        <v>343</v>
      </c>
      <c r="C11" s="35" t="s">
        <v>8</v>
      </c>
      <c r="D11" s="124">
        <v>98</v>
      </c>
      <c r="E11" s="87">
        <v>813</v>
      </c>
      <c r="F11" s="87">
        <v>1663</v>
      </c>
      <c r="G11" s="87">
        <v>2254</v>
      </c>
      <c r="H11" s="109">
        <v>9.2182999999999993</v>
      </c>
      <c r="I11" s="102">
        <v>1.3555999999999999</v>
      </c>
      <c r="J11" s="120">
        <v>150</v>
      </c>
      <c r="K11" s="87">
        <f t="shared" si="0"/>
        <v>1677.7674731999998</v>
      </c>
    </row>
    <row r="12" spans="1:11" x14ac:dyDescent="0.3">
      <c r="A12" s="11">
        <v>29807</v>
      </c>
      <c r="B12" s="114" t="s">
        <v>346</v>
      </c>
      <c r="C12" s="35" t="s">
        <v>14</v>
      </c>
      <c r="D12" s="124">
        <v>22</v>
      </c>
      <c r="E12" s="87">
        <v>5168</v>
      </c>
      <c r="F12" s="87">
        <v>6910</v>
      </c>
      <c r="G12" s="87">
        <v>12288</v>
      </c>
      <c r="H12" s="109">
        <v>58.605899999999998</v>
      </c>
      <c r="I12" s="102">
        <v>1.3555999999999999</v>
      </c>
      <c r="J12" s="120">
        <v>150</v>
      </c>
      <c r="K12" s="87">
        <f t="shared" si="0"/>
        <v>10666.5082236</v>
      </c>
    </row>
    <row r="13" spans="1:11" ht="28.8" x14ac:dyDescent="0.3">
      <c r="A13" s="11">
        <v>23130</v>
      </c>
      <c r="B13" s="106" t="s">
        <v>344</v>
      </c>
      <c r="C13" s="4" t="s">
        <v>229</v>
      </c>
      <c r="D13" s="124">
        <v>10</v>
      </c>
      <c r="E13" s="87">
        <v>4588</v>
      </c>
      <c r="F13" s="87">
        <v>13927</v>
      </c>
      <c r="G13" s="87">
        <v>17243</v>
      </c>
      <c r="H13" s="109">
        <v>52.037100000000002</v>
      </c>
      <c r="I13" s="102">
        <v>1.3555999999999999</v>
      </c>
      <c r="J13" s="120">
        <v>150</v>
      </c>
      <c r="K13" s="87">
        <f t="shared" si="0"/>
        <v>9470.9603483999999</v>
      </c>
    </row>
    <row r="14" spans="1:11" x14ac:dyDescent="0.3">
      <c r="A14" s="11">
        <v>23410</v>
      </c>
      <c r="B14" s="116" t="s">
        <v>344</v>
      </c>
      <c r="C14" s="1" t="s">
        <v>230</v>
      </c>
      <c r="D14" s="124">
        <v>15</v>
      </c>
      <c r="E14" s="87">
        <v>4588</v>
      </c>
      <c r="F14" s="87">
        <v>9205</v>
      </c>
      <c r="G14" s="87">
        <v>12933</v>
      </c>
      <c r="H14" s="109">
        <v>52.037100000000002</v>
      </c>
      <c r="I14" s="102">
        <v>1.3555999999999999</v>
      </c>
      <c r="J14" s="120">
        <v>150</v>
      </c>
      <c r="K14" s="87">
        <f t="shared" si="0"/>
        <v>9470.9603483999999</v>
      </c>
    </row>
    <row r="15" spans="1:11" x14ac:dyDescent="0.3">
      <c r="A15" s="11">
        <v>29880</v>
      </c>
      <c r="B15" s="114" t="s">
        <v>341</v>
      </c>
      <c r="C15" s="35" t="s">
        <v>7</v>
      </c>
      <c r="D15" s="124">
        <v>20</v>
      </c>
      <c r="E15" s="87">
        <v>2616</v>
      </c>
      <c r="F15" s="87">
        <v>6546</v>
      </c>
      <c r="G15" s="87">
        <v>11264</v>
      </c>
      <c r="H15" s="109">
        <v>29.663</v>
      </c>
      <c r="I15" s="102">
        <v>1.3555999999999999</v>
      </c>
      <c r="J15" s="120">
        <v>150</v>
      </c>
      <c r="K15" s="87">
        <f t="shared" si="0"/>
        <v>5398.7846519999994</v>
      </c>
    </row>
    <row r="16" spans="1:11" x14ac:dyDescent="0.3">
      <c r="A16" s="11">
        <v>64494</v>
      </c>
      <c r="B16" s="116" t="s">
        <v>347</v>
      </c>
      <c r="C16" s="1" t="s">
        <v>231</v>
      </c>
      <c r="D16" s="124">
        <v>47</v>
      </c>
      <c r="E16" s="87"/>
      <c r="F16" s="87">
        <v>2714</v>
      </c>
      <c r="G16" s="87">
        <v>3978</v>
      </c>
      <c r="H16" s="102"/>
      <c r="I16" s="102">
        <v>1.3555999999999999</v>
      </c>
      <c r="J16" s="120">
        <v>150</v>
      </c>
      <c r="K16" s="87">
        <f t="shared" si="0"/>
        <v>0</v>
      </c>
    </row>
    <row r="17" spans="1:11" x14ac:dyDescent="0.3">
      <c r="A17" s="11">
        <v>20680</v>
      </c>
      <c r="B17" s="116" t="s">
        <v>348</v>
      </c>
      <c r="C17" s="1" t="s">
        <v>232</v>
      </c>
      <c r="D17" s="124">
        <v>24</v>
      </c>
      <c r="E17" s="87">
        <v>2107</v>
      </c>
      <c r="F17" s="87">
        <v>5117</v>
      </c>
      <c r="G17" s="87">
        <v>12194</v>
      </c>
      <c r="H17" s="109">
        <v>23.895499999999998</v>
      </c>
      <c r="I17" s="102">
        <v>1.3555999999999999</v>
      </c>
      <c r="J17" s="120">
        <v>150</v>
      </c>
      <c r="K17" s="87">
        <f t="shared" si="0"/>
        <v>4349.0765819999997</v>
      </c>
    </row>
    <row r="18" spans="1:11" x14ac:dyDescent="0.3">
      <c r="A18" s="11">
        <v>64721</v>
      </c>
      <c r="B18" s="114" t="s">
        <v>349</v>
      </c>
      <c r="C18" s="35" t="s">
        <v>9</v>
      </c>
      <c r="D18" s="124">
        <v>20</v>
      </c>
      <c r="E18" s="87">
        <v>1679</v>
      </c>
      <c r="F18" s="87">
        <v>5216</v>
      </c>
      <c r="G18" s="87">
        <v>9548</v>
      </c>
      <c r="H18" s="109">
        <v>19.042999999999999</v>
      </c>
      <c r="I18" s="102">
        <v>1.3555999999999999</v>
      </c>
      <c r="J18" s="120">
        <v>150</v>
      </c>
      <c r="K18" s="87">
        <f t="shared" si="0"/>
        <v>3465.9021719999996</v>
      </c>
    </row>
    <row r="19" spans="1:11" x14ac:dyDescent="0.3">
      <c r="A19" s="11">
        <v>29806</v>
      </c>
      <c r="B19" s="114" t="s">
        <v>346</v>
      </c>
      <c r="C19" s="35" t="s">
        <v>16</v>
      </c>
      <c r="D19" s="124">
        <v>16</v>
      </c>
      <c r="E19" s="87">
        <v>5168</v>
      </c>
      <c r="F19" s="87">
        <v>6465</v>
      </c>
      <c r="G19" s="87">
        <v>12288</v>
      </c>
      <c r="H19" s="109">
        <v>58.605899999999998</v>
      </c>
      <c r="I19" s="102">
        <v>1.3555999999999999</v>
      </c>
      <c r="J19" s="120">
        <v>150</v>
      </c>
      <c r="K19" s="87">
        <f t="shared" si="0"/>
        <v>10666.5082236</v>
      </c>
    </row>
    <row r="20" spans="1:11" x14ac:dyDescent="0.3">
      <c r="A20" s="9">
        <v>64415</v>
      </c>
      <c r="B20" s="105" t="s">
        <v>350</v>
      </c>
      <c r="C20" s="6" t="s">
        <v>19</v>
      </c>
      <c r="D20" s="124">
        <v>78</v>
      </c>
      <c r="E20" s="87">
        <v>430</v>
      </c>
      <c r="F20" s="87">
        <v>1191</v>
      </c>
      <c r="G20" s="87">
        <v>2254</v>
      </c>
      <c r="H20" s="109">
        <v>4.8710000000000004</v>
      </c>
      <c r="I20" s="102">
        <v>1.3555999999999999</v>
      </c>
      <c r="J20" s="120">
        <v>150</v>
      </c>
      <c r="K20" s="87">
        <f t="shared" si="0"/>
        <v>886.54148400000008</v>
      </c>
    </row>
    <row r="21" spans="1:11" ht="28.8" x14ac:dyDescent="0.3">
      <c r="A21" s="11">
        <v>63650</v>
      </c>
      <c r="B21" s="116" t="s">
        <v>351</v>
      </c>
      <c r="C21" s="1" t="s">
        <v>233</v>
      </c>
      <c r="D21" s="124">
        <v>17</v>
      </c>
      <c r="E21" s="87">
        <v>5614</v>
      </c>
      <c r="F21" s="87">
        <v>5461</v>
      </c>
      <c r="G21" s="87">
        <v>14322</v>
      </c>
      <c r="H21" s="109">
        <v>63.662799999999997</v>
      </c>
      <c r="I21" s="102">
        <v>1.3555999999999999</v>
      </c>
      <c r="J21" s="120">
        <v>150</v>
      </c>
      <c r="K21" s="87">
        <f t="shared" si="0"/>
        <v>11586.884251199999</v>
      </c>
    </row>
    <row r="22" spans="1:11" ht="28.8" x14ac:dyDescent="0.3">
      <c r="A22" s="11">
        <v>24342</v>
      </c>
      <c r="B22" s="116" t="s">
        <v>344</v>
      </c>
      <c r="C22" s="1" t="s">
        <v>234</v>
      </c>
      <c r="D22" s="124">
        <v>10</v>
      </c>
      <c r="E22" s="87">
        <v>4588</v>
      </c>
      <c r="F22" s="87">
        <v>8983</v>
      </c>
      <c r="G22" s="87">
        <v>14370</v>
      </c>
      <c r="H22" s="109">
        <v>52.037100000000002</v>
      </c>
      <c r="I22" s="102">
        <v>1.3555999999999999</v>
      </c>
      <c r="J22" s="120">
        <v>150</v>
      </c>
      <c r="K22" s="87">
        <f t="shared" si="0"/>
        <v>9470.9603483999999</v>
      </c>
    </row>
    <row r="23" spans="1:11" ht="28.8" x14ac:dyDescent="0.3">
      <c r="A23" s="9">
        <v>29848</v>
      </c>
      <c r="B23" s="118" t="s">
        <v>341</v>
      </c>
      <c r="C23" s="1" t="s">
        <v>235</v>
      </c>
      <c r="D23" s="124">
        <v>15</v>
      </c>
      <c r="E23" s="87">
        <v>2616</v>
      </c>
      <c r="F23" s="87">
        <v>5048</v>
      </c>
      <c r="G23" s="87">
        <v>7168</v>
      </c>
      <c r="H23" s="109">
        <v>29.663</v>
      </c>
      <c r="I23" s="102">
        <v>1.3555999999999999</v>
      </c>
      <c r="J23" s="120">
        <v>150</v>
      </c>
      <c r="K23" s="87">
        <f t="shared" si="0"/>
        <v>5398.7846519999994</v>
      </c>
    </row>
    <row r="24" spans="1:11" x14ac:dyDescent="0.3">
      <c r="A24" s="9">
        <v>29824</v>
      </c>
      <c r="B24" s="105" t="s">
        <v>346</v>
      </c>
      <c r="C24" s="35" t="s">
        <v>21</v>
      </c>
      <c r="D24" s="124">
        <v>12</v>
      </c>
      <c r="E24" s="87">
        <v>5168</v>
      </c>
      <c r="F24" s="87">
        <v>6051</v>
      </c>
      <c r="G24" s="87">
        <v>12288</v>
      </c>
      <c r="H24" s="109">
        <v>58.605899999999998</v>
      </c>
      <c r="I24" s="102">
        <v>1.3555999999999999</v>
      </c>
      <c r="J24" s="120">
        <v>150</v>
      </c>
      <c r="K24" s="87">
        <f t="shared" si="0"/>
        <v>10666.5082236</v>
      </c>
    </row>
    <row r="25" spans="1:11" ht="28.8" x14ac:dyDescent="0.3">
      <c r="A25" s="11">
        <v>64484</v>
      </c>
      <c r="B25" s="116" t="s">
        <v>347</v>
      </c>
      <c r="C25" s="1" t="s">
        <v>236</v>
      </c>
      <c r="D25" s="124">
        <v>53</v>
      </c>
      <c r="E25" s="87"/>
      <c r="F25" s="87">
        <v>1300</v>
      </c>
      <c r="G25" s="87">
        <v>2918</v>
      </c>
      <c r="H25" s="102"/>
      <c r="I25" s="102">
        <v>1.3555999999999999</v>
      </c>
      <c r="J25" s="120">
        <v>150</v>
      </c>
      <c r="K25" s="87">
        <f t="shared" si="0"/>
        <v>0</v>
      </c>
    </row>
    <row r="26" spans="1:11" x14ac:dyDescent="0.3">
      <c r="A26" s="9">
        <v>29827</v>
      </c>
      <c r="B26" s="105" t="s">
        <v>346</v>
      </c>
      <c r="C26" s="35" t="s">
        <v>10</v>
      </c>
      <c r="D26" s="124">
        <v>10</v>
      </c>
      <c r="E26" s="87">
        <v>5168</v>
      </c>
      <c r="F26" s="87">
        <v>6698</v>
      </c>
      <c r="G26" s="87">
        <v>12288</v>
      </c>
      <c r="H26" s="109">
        <v>58.605899999999998</v>
      </c>
      <c r="I26" s="102">
        <v>1.3555999999999999</v>
      </c>
      <c r="J26" s="120">
        <v>150</v>
      </c>
      <c r="K26" s="87">
        <f t="shared" si="0"/>
        <v>10666.5082236</v>
      </c>
    </row>
    <row r="28" spans="1:11" x14ac:dyDescent="0.3">
      <c r="C28" s="59" t="s">
        <v>338</v>
      </c>
      <c r="D28" s="125">
        <v>2636</v>
      </c>
    </row>
    <row r="29" spans="1:11" x14ac:dyDescent="0.3">
      <c r="C29" s="59" t="s">
        <v>299</v>
      </c>
      <c r="D29" s="75">
        <f>SUM(D2:D26)/D28</f>
        <v>0.33990895295902884</v>
      </c>
    </row>
    <row r="31" spans="1:11" x14ac:dyDescent="0.3">
      <c r="C31" s="101" t="s">
        <v>367</v>
      </c>
    </row>
  </sheetData>
  <sheetProtection password="CAF9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Read Me</vt:lpstr>
      <vt:lpstr>Surgery</vt:lpstr>
      <vt:lpstr>Radiology</vt:lpstr>
      <vt:lpstr>Medicine</vt:lpstr>
      <vt:lpstr>Evaluation &amp; Management</vt:lpstr>
      <vt:lpstr>Pathology &amp; Lab</vt:lpstr>
      <vt:lpstr>DME</vt:lpstr>
      <vt:lpstr>Ambulance</vt:lpstr>
      <vt:lpstr>ASC</vt:lpstr>
      <vt:lpstr>Hospital Outpatient</vt:lpstr>
      <vt:lpstr>Hospital Inpatient</vt:lpstr>
      <vt:lpstr>Prescription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bwscmpm</dc:creator>
  <cp:lastModifiedBy>bwscmpm</cp:lastModifiedBy>
  <dcterms:created xsi:type="dcterms:W3CDTF">2014-08-04T23:01:45Z</dcterms:created>
  <dcterms:modified xsi:type="dcterms:W3CDTF">2014-09-16T18:11:55Z</dcterms:modified>
</cp:coreProperties>
</file>